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230" yWindow="-15" windowWidth="10275" windowHeight="71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Лист1!$A$1:$U$107</definedName>
  </definedNames>
  <calcPr calcId="125725"/>
</workbook>
</file>

<file path=xl/calcChain.xml><?xml version="1.0" encoding="utf-8"?>
<calcChain xmlns="http://schemas.openxmlformats.org/spreadsheetml/2006/main">
  <c r="W9" i="1"/>
  <c r="W10"/>
  <c r="W11"/>
  <c r="W12"/>
  <c r="W13"/>
  <c r="W15"/>
  <c r="W17"/>
  <c r="W18"/>
  <c r="W19"/>
  <c r="W20"/>
  <c r="W21"/>
  <c r="W23"/>
  <c r="W24"/>
  <c r="W26"/>
  <c r="W29"/>
  <c r="W30"/>
  <c r="W31"/>
  <c r="W32"/>
  <c r="W34"/>
  <c r="W35"/>
  <c r="W37"/>
  <c r="W38"/>
  <c r="W39"/>
  <c r="W40"/>
  <c r="W44"/>
  <c r="W45"/>
  <c r="W46"/>
  <c r="W47"/>
  <c r="W48"/>
  <c r="W49"/>
  <c r="W50"/>
  <c r="W51"/>
  <c r="W52"/>
  <c r="W53"/>
  <c r="W54"/>
  <c r="W56"/>
  <c r="W57"/>
  <c r="W60"/>
  <c r="W61"/>
  <c r="W62"/>
  <c r="W63"/>
  <c r="W64"/>
  <c r="W65"/>
  <c r="W66"/>
  <c r="W67"/>
  <c r="W68"/>
  <c r="W69"/>
  <c r="W70"/>
  <c r="W72"/>
  <c r="W73"/>
  <c r="W76"/>
  <c r="W77"/>
  <c r="W78"/>
  <c r="W80"/>
  <c r="W81"/>
  <c r="W83"/>
  <c r="W84"/>
  <c r="W85"/>
  <c r="W87"/>
  <c r="W88"/>
  <c r="W89"/>
  <c r="W90"/>
  <c r="I79"/>
  <c r="G79"/>
  <c r="O102"/>
  <c r="P102"/>
  <c r="Q102"/>
  <c r="R102"/>
  <c r="S102"/>
  <c r="T102"/>
  <c r="U102"/>
  <c r="N102"/>
  <c r="U103"/>
  <c r="O103"/>
  <c r="P103"/>
  <c r="Q103"/>
  <c r="R103"/>
  <c r="S103"/>
  <c r="T103"/>
  <c r="N103"/>
  <c r="V103" s="1"/>
  <c r="X103" s="1"/>
  <c r="Y103" s="1"/>
  <c r="J82"/>
  <c r="K82"/>
  <c r="L82"/>
  <c r="M82"/>
  <c r="N82"/>
  <c r="O82"/>
  <c r="P82"/>
  <c r="Q82"/>
  <c r="R82"/>
  <c r="S82"/>
  <c r="T82"/>
  <c r="U82"/>
  <c r="G82"/>
  <c r="I82"/>
  <c r="J75"/>
  <c r="K75"/>
  <c r="K74" s="1"/>
  <c r="L75"/>
  <c r="L74" s="1"/>
  <c r="M75"/>
  <c r="M74" s="1"/>
  <c r="N75"/>
  <c r="O75"/>
  <c r="P75"/>
  <c r="Q75"/>
  <c r="R75"/>
  <c r="S75"/>
  <c r="S74" s="1"/>
  <c r="T75"/>
  <c r="U75"/>
  <c r="U74" s="1"/>
  <c r="V29"/>
  <c r="V30"/>
  <c r="V31"/>
  <c r="V32"/>
  <c r="V34"/>
  <c r="V35"/>
  <c r="V37"/>
  <c r="V38"/>
  <c r="V39"/>
  <c r="V40"/>
  <c r="V44"/>
  <c r="V45"/>
  <c r="V46"/>
  <c r="V47"/>
  <c r="V48"/>
  <c r="V49"/>
  <c r="V50"/>
  <c r="V51"/>
  <c r="V52"/>
  <c r="V53"/>
  <c r="V54"/>
  <c r="V56"/>
  <c r="V57"/>
  <c r="V60"/>
  <c r="V61"/>
  <c r="V62"/>
  <c r="V63"/>
  <c r="V64"/>
  <c r="V65"/>
  <c r="V66"/>
  <c r="V67"/>
  <c r="V68"/>
  <c r="V69"/>
  <c r="V70"/>
  <c r="V72"/>
  <c r="V73"/>
  <c r="V76"/>
  <c r="V77"/>
  <c r="V78"/>
  <c r="V80"/>
  <c r="V81"/>
  <c r="V83"/>
  <c r="V84"/>
  <c r="V85"/>
  <c r="V87"/>
  <c r="V88"/>
  <c r="V89"/>
  <c r="V90"/>
  <c r="V104"/>
  <c r="V105"/>
  <c r="V106"/>
  <c r="V107"/>
  <c r="H9"/>
  <c r="H10"/>
  <c r="H11"/>
  <c r="V111"/>
  <c r="H24"/>
  <c r="J71"/>
  <c r="K71"/>
  <c r="L71"/>
  <c r="M71"/>
  <c r="N71"/>
  <c r="O71"/>
  <c r="P71"/>
  <c r="Q71"/>
  <c r="R71"/>
  <c r="S71"/>
  <c r="T71"/>
  <c r="U71"/>
  <c r="G71"/>
  <c r="I71"/>
  <c r="N74"/>
  <c r="P74"/>
  <c r="Q74"/>
  <c r="R74"/>
  <c r="T74"/>
  <c r="J79"/>
  <c r="K79"/>
  <c r="L79"/>
  <c r="M79"/>
  <c r="N79"/>
  <c r="O79"/>
  <c r="P79"/>
  <c r="Q79"/>
  <c r="R79"/>
  <c r="S79"/>
  <c r="T79"/>
  <c r="U79"/>
  <c r="H88"/>
  <c r="H89"/>
  <c r="H87"/>
  <c r="H84"/>
  <c r="H83"/>
  <c r="H82" s="1"/>
  <c r="H80"/>
  <c r="H79" s="1"/>
  <c r="G75"/>
  <c r="G74" s="1"/>
  <c r="I75"/>
  <c r="I74" s="1"/>
  <c r="H77"/>
  <c r="H76"/>
  <c r="H72"/>
  <c r="H71" s="1"/>
  <c r="H61"/>
  <c r="H62"/>
  <c r="H63"/>
  <c r="H64"/>
  <c r="H65"/>
  <c r="H60"/>
  <c r="H45"/>
  <c r="H46"/>
  <c r="H47"/>
  <c r="H48"/>
  <c r="H49"/>
  <c r="H50"/>
  <c r="H51"/>
  <c r="H52"/>
  <c r="H53"/>
  <c r="H54"/>
  <c r="H44"/>
  <c r="H38"/>
  <c r="H39"/>
  <c r="H40"/>
  <c r="H36" s="1"/>
  <c r="H37"/>
  <c r="J33"/>
  <c r="K33"/>
  <c r="L33"/>
  <c r="M33"/>
  <c r="N33"/>
  <c r="O33"/>
  <c r="P33"/>
  <c r="Q33"/>
  <c r="R33"/>
  <c r="S33"/>
  <c r="T33"/>
  <c r="U33"/>
  <c r="G33"/>
  <c r="I33"/>
  <c r="H35"/>
  <c r="H34"/>
  <c r="J28"/>
  <c r="K28"/>
  <c r="L28"/>
  <c r="M28"/>
  <c r="N28"/>
  <c r="N27" s="1"/>
  <c r="O28"/>
  <c r="O27" s="1"/>
  <c r="P28"/>
  <c r="P27" s="1"/>
  <c r="Q28"/>
  <c r="Q27" s="1"/>
  <c r="R28"/>
  <c r="R27" s="1"/>
  <c r="S28"/>
  <c r="S27" s="1"/>
  <c r="T28"/>
  <c r="T27" s="1"/>
  <c r="U28"/>
  <c r="U27" s="1"/>
  <c r="G28"/>
  <c r="G27" s="1"/>
  <c r="I28"/>
  <c r="I27" s="1"/>
  <c r="I86"/>
  <c r="J86"/>
  <c r="K86"/>
  <c r="L86"/>
  <c r="M86"/>
  <c r="N86"/>
  <c r="O86"/>
  <c r="P86"/>
  <c r="Q86"/>
  <c r="R86"/>
  <c r="S86"/>
  <c r="T86"/>
  <c r="U86"/>
  <c r="G86"/>
  <c r="I59"/>
  <c r="J59"/>
  <c r="K59"/>
  <c r="L59"/>
  <c r="M59"/>
  <c r="N59"/>
  <c r="O59"/>
  <c r="P59"/>
  <c r="Q59"/>
  <c r="R59"/>
  <c r="S59"/>
  <c r="T59"/>
  <c r="U59"/>
  <c r="G59"/>
  <c r="J55"/>
  <c r="K55"/>
  <c r="L55"/>
  <c r="M55"/>
  <c r="N55"/>
  <c r="O55"/>
  <c r="P55"/>
  <c r="Q55"/>
  <c r="R55"/>
  <c r="S55"/>
  <c r="T55"/>
  <c r="U55"/>
  <c r="G55"/>
  <c r="I55"/>
  <c r="J43"/>
  <c r="K43"/>
  <c r="L43"/>
  <c r="M43"/>
  <c r="N43"/>
  <c r="O43"/>
  <c r="P43"/>
  <c r="Q43"/>
  <c r="R43"/>
  <c r="S43"/>
  <c r="T43"/>
  <c r="U43"/>
  <c r="G43"/>
  <c r="I43"/>
  <c r="J36"/>
  <c r="K36"/>
  <c r="L36"/>
  <c r="M36"/>
  <c r="N36"/>
  <c r="O36"/>
  <c r="P36"/>
  <c r="Q36"/>
  <c r="R36"/>
  <c r="S36"/>
  <c r="T36"/>
  <c r="U36"/>
  <c r="G36"/>
  <c r="I36"/>
  <c r="O112"/>
  <c r="O113" s="1"/>
  <c r="P112"/>
  <c r="P113" s="1"/>
  <c r="Q112"/>
  <c r="Q113" s="1"/>
  <c r="R112"/>
  <c r="R113" s="1"/>
  <c r="S112"/>
  <c r="S113" s="1"/>
  <c r="T112"/>
  <c r="T113" s="1"/>
  <c r="U112"/>
  <c r="U113" s="1"/>
  <c r="N112"/>
  <c r="N113" s="1"/>
  <c r="H31"/>
  <c r="X31"/>
  <c r="X30"/>
  <c r="H30"/>
  <c r="H29"/>
  <c r="X29"/>
  <c r="H26"/>
  <c r="H25" s="1"/>
  <c r="H23"/>
  <c r="H18"/>
  <c r="H19"/>
  <c r="H20"/>
  <c r="H21"/>
  <c r="H17"/>
  <c r="G15"/>
  <c r="H15" s="1"/>
  <c r="G12"/>
  <c r="H12" s="1"/>
  <c r="G13"/>
  <c r="H13" s="1"/>
  <c r="H32"/>
  <c r="G25"/>
  <c r="J25"/>
  <c r="K25"/>
  <c r="L25"/>
  <c r="M25"/>
  <c r="N25"/>
  <c r="O25"/>
  <c r="P25"/>
  <c r="Q25"/>
  <c r="R25"/>
  <c r="S25"/>
  <c r="T25"/>
  <c r="U25"/>
  <c r="J22"/>
  <c r="K22"/>
  <c r="L22"/>
  <c r="M22"/>
  <c r="N22"/>
  <c r="O22"/>
  <c r="P22"/>
  <c r="Q22"/>
  <c r="R22"/>
  <c r="S22"/>
  <c r="T22"/>
  <c r="U22"/>
  <c r="J16"/>
  <c r="K16"/>
  <c r="L16"/>
  <c r="M16"/>
  <c r="N16"/>
  <c r="O16"/>
  <c r="P16"/>
  <c r="Q16"/>
  <c r="R16"/>
  <c r="S16"/>
  <c r="T16"/>
  <c r="U16"/>
  <c r="J14"/>
  <c r="K14"/>
  <c r="L14"/>
  <c r="M14"/>
  <c r="N14"/>
  <c r="O14"/>
  <c r="P14"/>
  <c r="Q14"/>
  <c r="R14"/>
  <c r="S14"/>
  <c r="T14"/>
  <c r="U14"/>
  <c r="J8"/>
  <c r="K8"/>
  <c r="K7" s="1"/>
  <c r="L8"/>
  <c r="L7" s="1"/>
  <c r="M8"/>
  <c r="M7" s="1"/>
  <c r="N8"/>
  <c r="N7" s="1"/>
  <c r="O8"/>
  <c r="P8"/>
  <c r="P7" s="1"/>
  <c r="Q8"/>
  <c r="Q7" s="1"/>
  <c r="R8"/>
  <c r="R7" s="1"/>
  <c r="S8"/>
  <c r="S7" s="1"/>
  <c r="T8"/>
  <c r="T7" s="1"/>
  <c r="U8"/>
  <c r="U7" s="1"/>
  <c r="V9"/>
  <c r="V10"/>
  <c r="V11"/>
  <c r="V12"/>
  <c r="V13"/>
  <c r="V15"/>
  <c r="V17"/>
  <c r="V18"/>
  <c r="V19"/>
  <c r="V20"/>
  <c r="V21"/>
  <c r="V23"/>
  <c r="V24"/>
  <c r="V26"/>
  <c r="H55" l="1"/>
  <c r="V75"/>
  <c r="W86"/>
  <c r="W82"/>
  <c r="W79"/>
  <c r="W75"/>
  <c r="J74"/>
  <c r="W74" s="1"/>
  <c r="W71"/>
  <c r="W59"/>
  <c r="W55"/>
  <c r="W43"/>
  <c r="M27"/>
  <c r="W36"/>
  <c r="L27"/>
  <c r="K27"/>
  <c r="W33"/>
  <c r="J27"/>
  <c r="W28"/>
  <c r="W25"/>
  <c r="W22"/>
  <c r="J7"/>
  <c r="W7" s="1"/>
  <c r="W16"/>
  <c r="W14"/>
  <c r="W8"/>
  <c r="L42"/>
  <c r="H43"/>
  <c r="H42" s="1"/>
  <c r="O74"/>
  <c r="V74" s="1"/>
  <c r="G42"/>
  <c r="J42"/>
  <c r="R58"/>
  <c r="V102"/>
  <c r="W102" s="1"/>
  <c r="Z103" s="1"/>
  <c r="H86"/>
  <c r="W103"/>
  <c r="V86"/>
  <c r="V82"/>
  <c r="V79"/>
  <c r="V71"/>
  <c r="V59"/>
  <c r="T42"/>
  <c r="R42"/>
  <c r="R41" s="1"/>
  <c r="R91" s="1"/>
  <c r="R101" s="1"/>
  <c r="V55"/>
  <c r="P42"/>
  <c r="V43"/>
  <c r="V36"/>
  <c r="V28"/>
  <c r="V33"/>
  <c r="V113"/>
  <c r="V112"/>
  <c r="S42"/>
  <c r="K42"/>
  <c r="H28"/>
  <c r="H75"/>
  <c r="H74" s="1"/>
  <c r="N58"/>
  <c r="O42"/>
  <c r="N42"/>
  <c r="H33"/>
  <c r="S58"/>
  <c r="O58"/>
  <c r="O41" s="1"/>
  <c r="O91" s="1"/>
  <c r="K58"/>
  <c r="H27"/>
  <c r="U42"/>
  <c r="Q42"/>
  <c r="M42"/>
  <c r="U58"/>
  <c r="Q58"/>
  <c r="M58"/>
  <c r="H59"/>
  <c r="T58"/>
  <c r="T41" s="1"/>
  <c r="T91" s="1"/>
  <c r="T101" s="1"/>
  <c r="P58"/>
  <c r="L58"/>
  <c r="G58"/>
  <c r="I58"/>
  <c r="I42"/>
  <c r="V22"/>
  <c r="V16"/>
  <c r="V14"/>
  <c r="V25"/>
  <c r="V27"/>
  <c r="V8"/>
  <c r="O7"/>
  <c r="G22"/>
  <c r="H22"/>
  <c r="G16"/>
  <c r="H16"/>
  <c r="G14"/>
  <c r="H14"/>
  <c r="G8"/>
  <c r="G7" s="1"/>
  <c r="H8"/>
  <c r="I25"/>
  <c r="I22"/>
  <c r="I16"/>
  <c r="I14"/>
  <c r="I8"/>
  <c r="G41" l="1"/>
  <c r="G91" s="1"/>
  <c r="W27"/>
  <c r="J58"/>
  <c r="W58" s="1"/>
  <c r="L41"/>
  <c r="L91" s="1"/>
  <c r="W42"/>
  <c r="H58"/>
  <c r="K41"/>
  <c r="K91" s="1"/>
  <c r="P41"/>
  <c r="P91" s="1"/>
  <c r="V58"/>
  <c r="V42"/>
  <c r="S41"/>
  <c r="S91" s="1"/>
  <c r="S101" s="1"/>
  <c r="S114" s="1"/>
  <c r="S115" s="1"/>
  <c r="P101"/>
  <c r="P100" s="1"/>
  <c r="N41"/>
  <c r="N91" s="1"/>
  <c r="N101" s="1"/>
  <c r="Q41"/>
  <c r="R114"/>
  <c r="R115" s="1"/>
  <c r="R100"/>
  <c r="G92"/>
  <c r="M41"/>
  <c r="M91" s="1"/>
  <c r="U41"/>
  <c r="U91" s="1"/>
  <c r="U101" s="1"/>
  <c r="U100" s="1"/>
  <c r="H41"/>
  <c r="H91" s="1"/>
  <c r="I41"/>
  <c r="I91" s="1"/>
  <c r="C91" s="1"/>
  <c r="T114"/>
  <c r="T115" s="1"/>
  <c r="T100"/>
  <c r="V7"/>
  <c r="O101"/>
  <c r="I7"/>
  <c r="H7"/>
  <c r="J41" l="1"/>
  <c r="J91" s="1"/>
  <c r="W91" s="1"/>
  <c r="W41"/>
  <c r="S100"/>
  <c r="Q91"/>
  <c r="Q101" s="1"/>
  <c r="Q114" s="1"/>
  <c r="Q115" s="1"/>
  <c r="V41"/>
  <c r="P114"/>
  <c r="P115" s="1"/>
  <c r="H92"/>
  <c r="U114"/>
  <c r="U115" s="1"/>
  <c r="I92"/>
  <c r="C92" s="1"/>
  <c r="O114"/>
  <c r="O115" s="1"/>
  <c r="O100"/>
  <c r="N114"/>
  <c r="N100"/>
  <c r="C100" l="1"/>
  <c r="N115"/>
  <c r="V115" s="1"/>
  <c r="V114"/>
  <c r="V101"/>
  <c r="V91"/>
  <c r="Q100"/>
  <c r="V100" s="1"/>
</calcChain>
</file>

<file path=xl/comments1.xml><?xml version="1.0" encoding="utf-8"?>
<comments xmlns="http://schemas.openxmlformats.org/spreadsheetml/2006/main">
  <authors>
    <author>Автор</author>
  </authors>
  <commentList>
    <comment ref="U100" authorId="0">
      <text>
        <r>
          <rPr>
            <sz val="11"/>
            <color indexed="81"/>
            <rFont val="Tahoma"/>
            <family val="2"/>
            <charset val="204"/>
          </rPr>
          <t>??? Надо ли учитывать ПДП</t>
        </r>
      </text>
    </comment>
    <comment ref="V112" authorId="0">
      <text>
        <r>
          <rPr>
            <sz val="11"/>
            <color indexed="81"/>
            <rFont val="Tahoma"/>
            <family val="2"/>
            <charset val="204"/>
          </rPr>
          <t>теория+практики(УП ПП ПДП)</t>
        </r>
      </text>
    </comment>
  </commentList>
</comments>
</file>

<file path=xl/sharedStrings.xml><?xml version="1.0" encoding="utf-8"?>
<sst xmlns="http://schemas.openxmlformats.org/spreadsheetml/2006/main" count="260" uniqueCount="219">
  <si>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</si>
  <si>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</si>
  <si>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 (распределение по семестрам)</t>
  </si>
  <si>
    <t>экзамен/ комплексный экзамен</t>
  </si>
  <si>
    <t>дифференцированный зачет</t>
  </si>
  <si>
    <t>курсовая работа/ проект</t>
  </si>
  <si>
    <t>индивидуальный проект</t>
  </si>
  <si>
    <t>учебная нагрузка обучающихся (час)</t>
  </si>
  <si>
    <t>обязательная аудиторная</t>
  </si>
  <si>
    <t>в т.ч.</t>
  </si>
  <si>
    <t>лабораторные занятия</t>
  </si>
  <si>
    <t>практические занятия</t>
  </si>
  <si>
    <t>теоретическое обучение</t>
  </si>
  <si>
    <t>максимальная</t>
  </si>
  <si>
    <t>самостоятельная</t>
  </si>
  <si>
    <t>всего занятий</t>
  </si>
  <si>
    <t>распределение обязательной нагрузки по курсам и семестрам (час в семестр)</t>
  </si>
  <si>
    <t>1 курс</t>
  </si>
  <si>
    <t>2 курс</t>
  </si>
  <si>
    <t>3 курс</t>
  </si>
  <si>
    <t>4 курс</t>
  </si>
  <si>
    <t>1 сем. 17 нед.</t>
  </si>
  <si>
    <t>2 сем. 24 нед.</t>
  </si>
  <si>
    <t>3 сем. 17 нед.</t>
  </si>
  <si>
    <t>5 сем. 17 нед.</t>
  </si>
  <si>
    <t>7 сем. 17 нед.</t>
  </si>
  <si>
    <t>курсовая работа/проект</t>
  </si>
  <si>
    <t>3. План учебного процесса  специцальности 07.02.01 Архитектура база 9 кл. 1 курс 2016-2017 уч.г.</t>
  </si>
  <si>
    <t>Русский язык и литература</t>
  </si>
  <si>
    <t>ОУД.02</t>
  </si>
  <si>
    <t>Иностранный язык</t>
  </si>
  <si>
    <t>ОУД.03</t>
  </si>
  <si>
    <t>Математика: алгебра, начала математического анализа, геометрия</t>
  </si>
  <si>
    <t>ОУД.01</t>
  </si>
  <si>
    <t>ОУД.00</t>
  </si>
  <si>
    <t>Общие (базовые)</t>
  </si>
  <si>
    <t>Общие (профильные)</t>
  </si>
  <si>
    <t>ОУД.04</t>
  </si>
  <si>
    <t>История</t>
  </si>
  <si>
    <t>ОУД.05</t>
  </si>
  <si>
    <t>Физическая культура</t>
  </si>
  <si>
    <t>ОУД.06</t>
  </si>
  <si>
    <t>ОБЖ</t>
  </si>
  <si>
    <t>По выбору из обязательных предметных областей (базовые)</t>
  </si>
  <si>
    <t>По выбору из обязательных предметных областей (профильные)</t>
  </si>
  <si>
    <t>ОУД.07</t>
  </si>
  <si>
    <t>Информатика</t>
  </si>
  <si>
    <t>ОУД.08</t>
  </si>
  <si>
    <t>Физика</t>
  </si>
  <si>
    <t>Химия</t>
  </si>
  <si>
    <t>ОУД.10</t>
  </si>
  <si>
    <t>Обществознание (вкл. экономику и право)</t>
  </si>
  <si>
    <t>Биология</t>
  </si>
  <si>
    <t>География</t>
  </si>
  <si>
    <t>Экология</t>
  </si>
  <si>
    <t>Дополнительные</t>
  </si>
  <si>
    <t>ОБЩЕОБРАЗОВАТЕЛЬНЫЙ ЦИКЛ</t>
  </si>
  <si>
    <t>О.00</t>
  </si>
  <si>
    <t>ОБЩИЙ ГУМАНИТАРНЫЙ И СОЦИАЛЬНО-ЭКОНОМИЧЕСКИЙ ЦИКЛ</t>
  </si>
  <si>
    <t>ОГСЭ.00</t>
  </si>
  <si>
    <t>ОГСЭ.01</t>
  </si>
  <si>
    <t>Основы философии</t>
  </si>
  <si>
    <t>ОГСЭ.02</t>
  </si>
  <si>
    <t>ОГСЭ.03</t>
  </si>
  <si>
    <t>ОГСЭ.04</t>
  </si>
  <si>
    <t>МАТЕМАТИЧЕСКИЙ И ОБЩИЙ ЕСТЕСТВЕННОНАУЧНЫЙ УЧЕБНЫЙ ЦИКЛ</t>
  </si>
  <si>
    <t>ЕН.01</t>
  </si>
  <si>
    <t>Прикладная математика</t>
  </si>
  <si>
    <t>ЕН.02</t>
  </si>
  <si>
    <t>ЕН.03</t>
  </si>
  <si>
    <t>Экологические основы архитектурного проектирования (добавлен вариатив 32ч.)</t>
  </si>
  <si>
    <t>ЕН.04</t>
  </si>
  <si>
    <t>Архитектурная физика (добавлен вариатив 32ч.)</t>
  </si>
  <si>
    <t>П.00</t>
  </si>
  <si>
    <t>ПРОФЕССИОНАЛЬНЫЙ УЧЕБНЫЙ ЦИКЛ</t>
  </si>
  <si>
    <t>ОП.00</t>
  </si>
  <si>
    <t>ОБЩЕПРОФЕССИОНАЛЬНЫЕ ДИСЦИПЛИНЫ</t>
  </si>
  <si>
    <t>ОБЯЗАТЕЛЬНАЯ ЧАСТЬ</t>
  </si>
  <si>
    <t>ОП.01</t>
  </si>
  <si>
    <t xml:space="preserve">Техническая механика    </t>
  </si>
  <si>
    <t>ОП.02</t>
  </si>
  <si>
    <t xml:space="preserve"> Начертательная геометрия</t>
  </si>
  <si>
    <t>ОП.03</t>
  </si>
  <si>
    <t>ОП.04</t>
  </si>
  <si>
    <t xml:space="preserve"> История архитектуры</t>
  </si>
  <si>
    <t>ОП.05</t>
  </si>
  <si>
    <t xml:space="preserve"> Типология зданий</t>
  </si>
  <si>
    <t>ОП.06</t>
  </si>
  <si>
    <t>Архитектурное материаловедение</t>
  </si>
  <si>
    <t>ОП.07</t>
  </si>
  <si>
    <t>Основы геодезии</t>
  </si>
  <si>
    <t>ОП.08</t>
  </si>
  <si>
    <t>Инженерные сети и оборудование зданий и территорий поселений</t>
  </si>
  <si>
    <t>ОП.09</t>
  </si>
  <si>
    <t>Правовое обеспечение профессиональной деятельности</t>
  </si>
  <si>
    <t>ОП.10</t>
  </si>
  <si>
    <t>Основы  экономики архитектурного проектирования и строительства</t>
  </si>
  <si>
    <t>ОП.11</t>
  </si>
  <si>
    <t>Безопасность жизнедеятельности</t>
  </si>
  <si>
    <t>ВАРИАТИВНАЯ ЧАСТЬ</t>
  </si>
  <si>
    <t>ОП.12</t>
  </si>
  <si>
    <t>Информационные технологии в профессиональной деятельности</t>
  </si>
  <si>
    <t>ОП.13</t>
  </si>
  <si>
    <t>ПМ.00</t>
  </si>
  <si>
    <t>ПРОФЕССИОНАЛЬНЫЕ МОДУЛИ</t>
  </si>
  <si>
    <t>ПМ.01</t>
  </si>
  <si>
    <t xml:space="preserve"> Проектирование объектов архитектурной среды</t>
  </si>
  <si>
    <t>МДК.01.01</t>
  </si>
  <si>
    <t>Изображение архитектурного замысла при проектировании</t>
  </si>
  <si>
    <t>МДК.01.02</t>
  </si>
  <si>
    <t>Объемно-пространственная композиция с элементами макетирования</t>
  </si>
  <si>
    <t>МДК.01.03</t>
  </si>
  <si>
    <t>МДК.01.04</t>
  </si>
  <si>
    <t>Основы градостроительного проектирования поселений с элементами благоустройства селитебных территорий</t>
  </si>
  <si>
    <t>МДК.01.05</t>
  </si>
  <si>
    <t>МДК.01.06</t>
  </si>
  <si>
    <t>УП.01</t>
  </si>
  <si>
    <t>Обмерная практика</t>
  </si>
  <si>
    <t>Геодезическая практика</t>
  </si>
  <si>
    <t>Живописная и пленерная практика</t>
  </si>
  <si>
    <t>Макетная практика</t>
  </si>
  <si>
    <t>ПП.01</t>
  </si>
  <si>
    <t>Производственная практика</t>
  </si>
  <si>
    <t>ПМ.02</t>
  </si>
  <si>
    <t>Осуществление мероприятий по реализации проектных решений</t>
  </si>
  <si>
    <t>МДК.02.01</t>
  </si>
  <si>
    <t>Основы строительного производства</t>
  </si>
  <si>
    <t>ПП.02</t>
  </si>
  <si>
    <t>ПМ.03</t>
  </si>
  <si>
    <t>Планирование и организация процесса архитектурного проектирования</t>
  </si>
  <si>
    <t>МДК.03.01</t>
  </si>
  <si>
    <t>Планирование и организация архитектурного проектирования и строительства</t>
  </si>
  <si>
    <t>Раздел 1</t>
  </si>
  <si>
    <t>Основы планирования организации архитектурного проектирования и строительства</t>
  </si>
  <si>
    <t>Раздел 2</t>
  </si>
  <si>
    <t>Проектно-сметное дело</t>
  </si>
  <si>
    <t>ПП.03</t>
  </si>
  <si>
    <t>ПМ.04</t>
  </si>
  <si>
    <t>Выполнение работ по профессии "Маляр" (вариатив)</t>
  </si>
  <si>
    <t>МДК.04.01</t>
  </si>
  <si>
    <t xml:space="preserve"> Технология и организация малярно-дизайнерских работ</t>
  </si>
  <si>
    <t>УП.04</t>
  </si>
  <si>
    <t>Учебная практика</t>
  </si>
  <si>
    <t>ПМ.05</t>
  </si>
  <si>
    <t>Выполнение работ по ландшафтной архитектуре (вариатив)</t>
  </si>
  <si>
    <t>МДК.05.01</t>
  </si>
  <si>
    <t>Цветоводство и декоративное древоводство</t>
  </si>
  <si>
    <t>МДК.05.02</t>
  </si>
  <si>
    <t>Основы проектирования ландшафтных объектов</t>
  </si>
  <si>
    <t>УП.05</t>
  </si>
  <si>
    <t>ПМ.06</t>
  </si>
  <si>
    <t>Создание и функционирование малого предприятия (вариатив)</t>
  </si>
  <si>
    <t>МДК.06.01</t>
  </si>
  <si>
    <t>Технология предпринимательской деятельности</t>
  </si>
  <si>
    <t>МДК.06.02</t>
  </si>
  <si>
    <t>Бизнес-план малого предприятия</t>
  </si>
  <si>
    <t>МДК.06.03</t>
  </si>
  <si>
    <t>Маркетинговая стратегия малого предприятия</t>
  </si>
  <si>
    <t>ПП.06</t>
  </si>
  <si>
    <t xml:space="preserve">    УП.00</t>
  </si>
  <si>
    <t xml:space="preserve">    ПП.00</t>
  </si>
  <si>
    <t>Производственная практика (практика по профилю специальности)</t>
  </si>
  <si>
    <t>ПДП.00</t>
  </si>
  <si>
    <t>Производственная практика (преддипломная)</t>
  </si>
  <si>
    <t>ПА.00</t>
  </si>
  <si>
    <t>Промежуточная аттестация</t>
  </si>
  <si>
    <t>ГИА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</si>
  <si>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</si>
  <si>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</si>
  <si>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</si>
  <si>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</si>
  <si>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</si>
  <si>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 xml:space="preserve">Консультации 4 часа на одного обучающегосяв в год </t>
  </si>
  <si>
    <t>дисциплин и МДК</t>
  </si>
  <si>
    <t>Государственная итоговая аттестация</t>
  </si>
  <si>
    <t>учебной практики</t>
  </si>
  <si>
    <t>1. Программа базовой подготовки</t>
  </si>
  <si>
    <t xml:space="preserve">производ.практики/преддипл.практики </t>
  </si>
  <si>
    <t>1.1. Дипломный проект</t>
  </si>
  <si>
    <t>Выполнение дипломного проекта (всего 6 нед.)</t>
  </si>
  <si>
    <t>экзаменов</t>
  </si>
  <si>
    <t>Защита дипломного проекта  (всего 2 нед.)</t>
  </si>
  <si>
    <t>дифф.зачетов</t>
  </si>
  <si>
    <t>зачетов</t>
  </si>
  <si>
    <t>ПА</t>
  </si>
  <si>
    <t>ОУД.09</t>
  </si>
  <si>
    <t>Введение в специальность</t>
  </si>
  <si>
    <t>ОБЩЕЕ КОЛИЧЕСТВО ЧАСОВ (теоретическая подготовка)</t>
  </si>
  <si>
    <t>ВСЕГО ЧАСОВ ОБУЧЕНИЯ</t>
  </si>
  <si>
    <t>ВСЕГО ЧАСОВ ОБУЧЕНИЯ ПО ОПОП</t>
  </si>
  <si>
    <t>ОУД.11</t>
  </si>
  <si>
    <t>ОУД.12</t>
  </si>
  <si>
    <t>ОУД.13</t>
  </si>
  <si>
    <t>ОУД.14</t>
  </si>
  <si>
    <t>ОГСЭ.05</t>
  </si>
  <si>
    <t>ОГСЭ.06</t>
  </si>
  <si>
    <t>1н</t>
  </si>
  <si>
    <t>2н</t>
  </si>
  <si>
    <t>5н</t>
  </si>
  <si>
    <t>3н</t>
  </si>
  <si>
    <t>ЕН.00</t>
  </si>
  <si>
    <t>4н</t>
  </si>
  <si>
    <t>ГИА.00</t>
  </si>
  <si>
    <t>8н</t>
  </si>
  <si>
    <t>6н</t>
  </si>
  <si>
    <t>7н</t>
  </si>
  <si>
    <t>4 сем. 24 нед.</t>
  </si>
  <si>
    <t>6 сем. 24 нед.</t>
  </si>
  <si>
    <t>8 сем. 27 нед.</t>
  </si>
  <si>
    <t>4,6,8</t>
  </si>
  <si>
    <t>Деловое общение (вариатив)</t>
  </si>
  <si>
    <r>
      <t xml:space="preserve"> Рисунок и живопись </t>
    </r>
    <r>
      <rPr>
        <i/>
        <sz val="9"/>
        <rFont val="Times New Roman"/>
        <family val="1"/>
        <charset val="204"/>
      </rPr>
      <t>(добавлен вариатив 144ч.)</t>
    </r>
  </si>
  <si>
    <r>
      <t xml:space="preserve">Начальное архитектурное проектирование: проектирование небольшого открытого пространства и сооружения с минимальной функцией; проектирование малоэтажного здания; проектирование интерьера жилого помещения; проектирование здание зального типа  </t>
    </r>
    <r>
      <rPr>
        <i/>
        <sz val="9"/>
        <rFont val="Times New Roman"/>
        <family val="1"/>
        <charset val="204"/>
      </rPr>
      <t>(добавлен вариатив 80ч.)</t>
    </r>
  </si>
  <si>
    <r>
      <t xml:space="preserve">Конструкции зданий и сооружений с элементами статики.
Проектирование и строительство в условиях 
реставрации и реконструкции. </t>
    </r>
    <r>
      <rPr>
        <i/>
        <sz val="9"/>
        <rFont val="Times New Roman"/>
        <family val="1"/>
        <charset val="204"/>
      </rPr>
      <t>(добавлен вариатив 72ч.)</t>
    </r>
  </si>
  <si>
    <t>12н</t>
  </si>
  <si>
    <t>4,6,7</t>
  </si>
  <si>
    <t>4,5,6,7</t>
  </si>
  <si>
    <t>Основы черчения</t>
  </si>
  <si>
    <t>Конструкции в интерьере 36 ч.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</si>
</sst>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indexed="81"/>
      <name val="Tahoma"/>
      <family val="2"/>
      <charset val="204"/>
    </font>
    <font>
      <i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14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left" vertical="top" wrapText="1"/>
    </xf>
    <xf numFmtId="1" fontId="1" fillId="14" borderId="1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1" fontId="1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1" fillId="14" borderId="1" xfId="0" applyFont="1" applyFill="1" applyBorder="1" applyAlignment="1">
      <alignment vertical="top" wrapText="1"/>
    </xf>
    <xf numFmtId="1" fontId="1" fillId="14" borderId="1" xfId="0" applyNumberFormat="1" applyFont="1" applyFill="1" applyBorder="1" applyAlignment="1">
      <alignment vertical="top" wrapText="1"/>
    </xf>
    <xf numFmtId="0" fontId="1" fillId="15" borderId="1" xfId="0" applyFont="1" applyFill="1" applyBorder="1" applyAlignment="1">
      <alignment vertical="top" wrapText="1"/>
    </xf>
    <xf numFmtId="1" fontId="1" fillId="15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8" fillId="0" borderId="0" xfId="0" applyFont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14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1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8" fillId="15" borderId="1" xfId="0" applyFont="1" applyFill="1" applyBorder="1" applyAlignment="1">
      <alignment vertical="top"/>
    </xf>
    <xf numFmtId="0" fontId="8" fillId="6" borderId="1" xfId="0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0" fontId="9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 wrapText="1"/>
    </xf>
    <xf numFmtId="0" fontId="7" fillId="13" borderId="1" xfId="0" applyFont="1" applyFill="1" applyBorder="1" applyAlignment="1">
      <alignment vertical="top"/>
    </xf>
    <xf numFmtId="0" fontId="8" fillId="8" borderId="1" xfId="0" applyFont="1" applyFill="1" applyBorder="1" applyAlignment="1">
      <alignment vertical="top" wrapText="1" shrinkToFit="1"/>
    </xf>
    <xf numFmtId="0" fontId="10" fillId="8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1" fontId="8" fillId="9" borderId="1" xfId="0" applyNumberFormat="1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vertical="top" wrapText="1"/>
    </xf>
    <xf numFmtId="1" fontId="8" fillId="7" borderId="1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1" fontId="7" fillId="12" borderId="1" xfId="0" applyNumberFormat="1" applyFont="1" applyFill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 wrapText="1"/>
    </xf>
    <xf numFmtId="0" fontId="7" fillId="1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8" fillId="10" borderId="1" xfId="0" applyNumberFormat="1" applyFont="1" applyFill="1" applyBorder="1" applyAlignment="1">
      <alignment vertical="top"/>
    </xf>
    <xf numFmtId="1" fontId="7" fillId="10" borderId="1" xfId="0" applyNumberFormat="1" applyFont="1" applyFill="1" applyBorder="1" applyAlignment="1">
      <alignment horizontal="center" vertical="top"/>
    </xf>
    <xf numFmtId="0" fontId="7" fillId="10" borderId="5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/>
    </xf>
    <xf numFmtId="1" fontId="4" fillId="10" borderId="1" xfId="0" applyNumberFormat="1" applyFont="1" applyFill="1" applyBorder="1" applyAlignment="1">
      <alignment vertical="top"/>
    </xf>
    <xf numFmtId="1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vertical="top"/>
    </xf>
    <xf numFmtId="1" fontId="1" fillId="16" borderId="1" xfId="0" applyNumberFormat="1" applyFont="1" applyFill="1" applyBorder="1" applyAlignment="1">
      <alignment vertical="top" wrapText="1"/>
    </xf>
    <xf numFmtId="1" fontId="7" fillId="16" borderId="1" xfId="0" applyNumberFormat="1" applyFont="1" applyFill="1" applyBorder="1" applyAlignment="1">
      <alignment vertical="top" wrapText="1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1" fillId="15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 shrinkToFit="1"/>
    </xf>
    <xf numFmtId="0" fontId="8" fillId="9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8" fillId="8" borderId="1" xfId="0" applyFont="1" applyFill="1" applyBorder="1" applyAlignment="1">
      <alignment horizontal="center" vertical="top"/>
    </xf>
    <xf numFmtId="1" fontId="8" fillId="9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" fontId="8" fillId="16" borderId="1" xfId="0" applyNumberFormat="1" applyFont="1" applyFill="1" applyBorder="1" applyAlignment="1">
      <alignment vertical="top" wrapText="1"/>
    </xf>
    <xf numFmtId="0" fontId="8" fillId="16" borderId="1" xfId="0" applyFont="1" applyFill="1" applyBorder="1" applyAlignment="1">
      <alignment vertical="top"/>
    </xf>
    <xf numFmtId="1" fontId="8" fillId="16" borderId="1" xfId="0" applyNumberFormat="1" applyFont="1" applyFill="1" applyBorder="1" applyAlignment="1">
      <alignment vertical="top"/>
    </xf>
    <xf numFmtId="1" fontId="8" fillId="10" borderId="1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textRotation="90" wrapText="1"/>
    </xf>
    <xf numFmtId="0" fontId="1" fillId="0" borderId="0" xfId="0" applyFont="1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14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1" fontId="7" fillId="10" borderId="10" xfId="0" applyNumberFormat="1" applyFont="1" applyFill="1" applyBorder="1" applyAlignment="1">
      <alignment horizontal="center" vertical="top"/>
    </xf>
    <xf numFmtId="1" fontId="7" fillId="10" borderId="13" xfId="0" applyNumberFormat="1" applyFont="1" applyFill="1" applyBorder="1" applyAlignment="1">
      <alignment horizontal="center" vertical="top"/>
    </xf>
    <xf numFmtId="0" fontId="7" fillId="7" borderId="3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1" fontId="7" fillId="12" borderId="10" xfId="0" applyNumberFormat="1" applyFont="1" applyFill="1" applyBorder="1" applyAlignment="1">
      <alignment horizontal="center" vertical="top"/>
    </xf>
    <xf numFmtId="1" fontId="7" fillId="12" borderId="13" xfId="0" applyNumberFormat="1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7" xfId="0" applyFont="1" applyFill="1" applyBorder="1" applyAlignment="1">
      <alignment horizontal="left" vertical="top" wrapText="1"/>
    </xf>
    <xf numFmtId="0" fontId="7" fillId="7" borderId="11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left" vertical="top" wrapText="1"/>
    </xf>
    <xf numFmtId="0" fontId="7" fillId="11" borderId="7" xfId="0" applyFont="1" applyFill="1" applyBorder="1" applyAlignment="1">
      <alignment horizontal="center" vertical="top" textRotation="90"/>
    </xf>
    <xf numFmtId="0" fontId="7" fillId="11" borderId="8" xfId="0" applyFont="1" applyFill="1" applyBorder="1" applyAlignment="1">
      <alignment horizontal="center" vertical="top" textRotation="90"/>
    </xf>
    <xf numFmtId="0" fontId="7" fillId="11" borderId="12" xfId="0" applyFont="1" applyFill="1" applyBorder="1" applyAlignment="1">
      <alignment horizontal="center" vertical="top" textRotation="90"/>
    </xf>
    <xf numFmtId="0" fontId="7" fillId="4" borderId="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C99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5"/>
  <sheetViews>
    <sheetView tabSelected="1" view="pageBreakPreview" topLeftCell="A55" zoomScale="120" zoomScaleNormal="79" zoomScaleSheetLayoutView="120" workbookViewId="0">
      <selection activeCell="B65" sqref="B65"/>
    </sheetView>
  </sheetViews>
  <sheetFormatPr defaultRowHeight="12"/>
  <cols>
    <col min="1" max="1" width="10.7109375" style="1" customWidth="1"/>
    <col min="2" max="2" width="44.140625" style="1" customWidth="1"/>
    <col min="3" max="3" width="6.140625" style="91" customWidth="1"/>
    <col min="4" max="6" width="4.28515625" style="91" customWidth="1"/>
    <col min="7" max="7" width="5.28515625" style="1" customWidth="1"/>
    <col min="8" max="8" width="5.5703125" style="1" customWidth="1"/>
    <col min="9" max="9" width="6.7109375" style="1" customWidth="1"/>
    <col min="10" max="10" width="6.28515625" style="1" customWidth="1"/>
    <col min="11" max="11" width="4.28515625" style="1" customWidth="1"/>
    <col min="12" max="12" width="6.5703125" style="1" customWidth="1"/>
    <col min="13" max="13" width="5.28515625" style="1" customWidth="1"/>
    <col min="14" max="21" width="4.28515625" style="1" customWidth="1"/>
    <col min="22" max="22" width="5.42578125" style="1" bestFit="1" customWidth="1"/>
    <col min="23" max="23" width="5.140625" style="1" customWidth="1"/>
    <col min="24" max="24" width="4.42578125" style="1" bestFit="1" customWidth="1"/>
    <col min="25" max="25" width="4.28515625" style="1" customWidth="1"/>
    <col min="26" max="26" width="3.7109375" style="1" customWidth="1"/>
    <col min="27" max="27" width="3.5703125" style="1" bestFit="1" customWidth="1"/>
    <col min="28" max="16384" width="9.140625" style="1"/>
  </cols>
  <sheetData>
    <row r="2" spans="1:24" ht="15.75" customHeight="1">
      <c r="A2" s="105" t="s">
        <v>27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24" ht="52.5" customHeight="1">
      <c r="A3" s="106" t="s">
        <v>0</v>
      </c>
      <c r="B3" s="106" t="s">
        <v>1</v>
      </c>
      <c r="C3" s="108" t="s">
        <v>2</v>
      </c>
      <c r="D3" s="109"/>
      <c r="E3" s="110" t="s">
        <v>5</v>
      </c>
      <c r="F3" s="113" t="s">
        <v>6</v>
      </c>
      <c r="G3" s="106" t="s">
        <v>7</v>
      </c>
      <c r="H3" s="106"/>
      <c r="I3" s="106"/>
      <c r="J3" s="106"/>
      <c r="K3" s="106"/>
      <c r="L3" s="106"/>
      <c r="M3" s="106"/>
      <c r="N3" s="106" t="s">
        <v>16</v>
      </c>
      <c r="O3" s="106"/>
      <c r="P3" s="106"/>
      <c r="Q3" s="106"/>
      <c r="R3" s="106"/>
      <c r="S3" s="106"/>
      <c r="T3" s="106"/>
      <c r="U3" s="106"/>
    </row>
    <row r="4" spans="1:24" ht="17.25" customHeight="1">
      <c r="A4" s="106"/>
      <c r="B4" s="106"/>
      <c r="C4" s="107" t="s">
        <v>3</v>
      </c>
      <c r="D4" s="107" t="s">
        <v>4</v>
      </c>
      <c r="E4" s="111"/>
      <c r="F4" s="114"/>
      <c r="G4" s="107" t="s">
        <v>13</v>
      </c>
      <c r="H4" s="107" t="s">
        <v>14</v>
      </c>
      <c r="I4" s="106" t="s">
        <v>8</v>
      </c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4" ht="15" customHeight="1">
      <c r="A5" s="106"/>
      <c r="B5" s="106"/>
      <c r="C5" s="107"/>
      <c r="D5" s="107"/>
      <c r="E5" s="111"/>
      <c r="F5" s="114"/>
      <c r="G5" s="107"/>
      <c r="H5" s="107"/>
      <c r="I5" s="107" t="s">
        <v>15</v>
      </c>
      <c r="J5" s="106" t="s">
        <v>9</v>
      </c>
      <c r="K5" s="106"/>
      <c r="L5" s="106"/>
      <c r="M5" s="106"/>
      <c r="N5" s="106" t="s">
        <v>17</v>
      </c>
      <c r="O5" s="106"/>
      <c r="P5" s="106" t="s">
        <v>18</v>
      </c>
      <c r="Q5" s="106"/>
      <c r="R5" s="106" t="s">
        <v>19</v>
      </c>
      <c r="S5" s="106"/>
      <c r="T5" s="106" t="s">
        <v>20</v>
      </c>
      <c r="U5" s="106"/>
    </row>
    <row r="6" spans="1:24" ht="76.5" customHeight="1">
      <c r="A6" s="106"/>
      <c r="B6" s="106"/>
      <c r="C6" s="107"/>
      <c r="D6" s="107"/>
      <c r="E6" s="112"/>
      <c r="F6" s="115"/>
      <c r="G6" s="107"/>
      <c r="H6" s="107"/>
      <c r="I6" s="107"/>
      <c r="J6" s="21" t="s">
        <v>12</v>
      </c>
      <c r="K6" s="21" t="s">
        <v>10</v>
      </c>
      <c r="L6" s="21" t="s">
        <v>11</v>
      </c>
      <c r="M6" s="21" t="s">
        <v>26</v>
      </c>
      <c r="N6" s="20" t="s">
        <v>21</v>
      </c>
      <c r="O6" s="20" t="s">
        <v>22</v>
      </c>
      <c r="P6" s="20" t="s">
        <v>23</v>
      </c>
      <c r="Q6" s="20" t="s">
        <v>206</v>
      </c>
      <c r="R6" s="20" t="s">
        <v>24</v>
      </c>
      <c r="S6" s="20" t="s">
        <v>207</v>
      </c>
      <c r="T6" s="20" t="s">
        <v>25</v>
      </c>
      <c r="U6" s="20" t="s">
        <v>208</v>
      </c>
    </row>
    <row r="7" spans="1:24" ht="15" customHeight="1">
      <c r="A7" s="3" t="s">
        <v>57</v>
      </c>
      <c r="B7" s="4" t="s">
        <v>56</v>
      </c>
      <c r="C7" s="5"/>
      <c r="D7" s="5"/>
      <c r="E7" s="5"/>
      <c r="F7" s="5"/>
      <c r="G7" s="5">
        <f t="shared" ref="G7:U7" si="0">G8+G14+G16+G22+G25</f>
        <v>2105.5</v>
      </c>
      <c r="H7" s="5">
        <f t="shared" si="0"/>
        <v>701.5</v>
      </c>
      <c r="I7" s="5">
        <f t="shared" si="0"/>
        <v>1404</v>
      </c>
      <c r="J7" s="5">
        <f t="shared" si="0"/>
        <v>681</v>
      </c>
      <c r="K7" s="5">
        <f t="shared" si="0"/>
        <v>0</v>
      </c>
      <c r="L7" s="5">
        <f t="shared" si="0"/>
        <v>723</v>
      </c>
      <c r="M7" s="5">
        <f t="shared" si="0"/>
        <v>0</v>
      </c>
      <c r="N7" s="5">
        <f t="shared" si="0"/>
        <v>612</v>
      </c>
      <c r="O7" s="5">
        <f t="shared" si="0"/>
        <v>792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6">
        <f>SUM(N7:U7)</f>
        <v>1404</v>
      </c>
      <c r="W7" s="6">
        <f>J7+K7+L7+M7</f>
        <v>1404</v>
      </c>
      <c r="X7" s="6"/>
    </row>
    <row r="8" spans="1:24">
      <c r="A8" s="7" t="s">
        <v>34</v>
      </c>
      <c r="B8" s="8" t="s">
        <v>35</v>
      </c>
      <c r="C8" s="9"/>
      <c r="D8" s="9"/>
      <c r="E8" s="9"/>
      <c r="F8" s="9"/>
      <c r="G8" s="10">
        <f t="shared" ref="G8:H8" si="1">SUM(G9:G13)</f>
        <v>923.5</v>
      </c>
      <c r="H8" s="10">
        <f t="shared" si="1"/>
        <v>307.5</v>
      </c>
      <c r="I8" s="10">
        <f>SUM(I9:I13)</f>
        <v>616</v>
      </c>
      <c r="J8" s="10">
        <f t="shared" ref="J8:U8" si="2">SUM(J9:J13)</f>
        <v>247</v>
      </c>
      <c r="K8" s="10">
        <f t="shared" si="2"/>
        <v>0</v>
      </c>
      <c r="L8" s="10">
        <f t="shared" si="2"/>
        <v>369</v>
      </c>
      <c r="M8" s="10">
        <f t="shared" si="2"/>
        <v>0</v>
      </c>
      <c r="N8" s="10">
        <f t="shared" si="2"/>
        <v>243</v>
      </c>
      <c r="O8" s="10">
        <f t="shared" si="2"/>
        <v>373</v>
      </c>
      <c r="P8" s="10">
        <f t="shared" si="2"/>
        <v>0</v>
      </c>
      <c r="Q8" s="10">
        <f t="shared" si="2"/>
        <v>0</v>
      </c>
      <c r="R8" s="10">
        <f t="shared" si="2"/>
        <v>0</v>
      </c>
      <c r="S8" s="10">
        <f t="shared" si="2"/>
        <v>0</v>
      </c>
      <c r="T8" s="10">
        <f t="shared" si="2"/>
        <v>0</v>
      </c>
      <c r="U8" s="10">
        <f t="shared" si="2"/>
        <v>0</v>
      </c>
      <c r="V8" s="6">
        <f t="shared" ref="V8:V71" si="3">SUM(N8:U8)</f>
        <v>616</v>
      </c>
      <c r="W8" s="6">
        <f t="shared" ref="W8:W71" si="4">J8+K8+L8+M8</f>
        <v>616</v>
      </c>
      <c r="X8" s="6"/>
    </row>
    <row r="9" spans="1:24">
      <c r="A9" s="2" t="s">
        <v>33</v>
      </c>
      <c r="B9" s="2" t="s">
        <v>28</v>
      </c>
      <c r="C9" s="78">
        <v>2</v>
      </c>
      <c r="D9" s="78"/>
      <c r="E9" s="78"/>
      <c r="F9" s="78"/>
      <c r="G9" s="11">
        <v>292</v>
      </c>
      <c r="H9" s="11">
        <f t="shared" ref="H9:H13" si="5">G9-I9</f>
        <v>97</v>
      </c>
      <c r="I9" s="11">
        <v>195</v>
      </c>
      <c r="J9" s="11">
        <v>100</v>
      </c>
      <c r="K9" s="11">
        <v>0</v>
      </c>
      <c r="L9" s="11">
        <v>95</v>
      </c>
      <c r="M9" s="11">
        <v>0</v>
      </c>
      <c r="N9" s="72">
        <v>75</v>
      </c>
      <c r="O9" s="11">
        <v>120</v>
      </c>
      <c r="P9" s="72">
        <v>0</v>
      </c>
      <c r="Q9" s="11">
        <v>0</v>
      </c>
      <c r="R9" s="72">
        <v>0</v>
      </c>
      <c r="S9" s="11">
        <v>0</v>
      </c>
      <c r="T9" s="72">
        <v>0</v>
      </c>
      <c r="U9" s="11">
        <v>0</v>
      </c>
      <c r="V9" s="6">
        <f t="shared" si="3"/>
        <v>195</v>
      </c>
      <c r="W9" s="6">
        <f t="shared" si="4"/>
        <v>195</v>
      </c>
      <c r="X9" s="6"/>
    </row>
    <row r="10" spans="1:24">
      <c r="A10" s="2" t="s">
        <v>29</v>
      </c>
      <c r="B10" s="2" t="s">
        <v>30</v>
      </c>
      <c r="C10" s="78"/>
      <c r="D10" s="78">
        <v>2</v>
      </c>
      <c r="E10" s="78"/>
      <c r="F10" s="78"/>
      <c r="G10" s="11">
        <v>175</v>
      </c>
      <c r="H10" s="11">
        <f t="shared" si="5"/>
        <v>58</v>
      </c>
      <c r="I10" s="11">
        <v>117</v>
      </c>
      <c r="J10" s="11">
        <v>30</v>
      </c>
      <c r="K10" s="11">
        <v>0</v>
      </c>
      <c r="L10" s="11">
        <v>87</v>
      </c>
      <c r="M10" s="11">
        <v>0</v>
      </c>
      <c r="N10" s="72">
        <v>46</v>
      </c>
      <c r="O10" s="11">
        <v>71</v>
      </c>
      <c r="P10" s="72">
        <v>0</v>
      </c>
      <c r="Q10" s="11">
        <v>0</v>
      </c>
      <c r="R10" s="72">
        <v>0</v>
      </c>
      <c r="S10" s="11">
        <v>0</v>
      </c>
      <c r="T10" s="72">
        <v>0</v>
      </c>
      <c r="U10" s="11">
        <v>0</v>
      </c>
      <c r="V10" s="6">
        <f t="shared" si="3"/>
        <v>117</v>
      </c>
      <c r="W10" s="6">
        <f t="shared" si="4"/>
        <v>117</v>
      </c>
      <c r="X10" s="6"/>
    </row>
    <row r="11" spans="1:24">
      <c r="A11" s="2" t="s">
        <v>31</v>
      </c>
      <c r="B11" s="2" t="s">
        <v>38</v>
      </c>
      <c r="C11" s="78"/>
      <c r="D11" s="78">
        <v>2</v>
      </c>
      <c r="E11" s="78"/>
      <c r="F11" s="78"/>
      <c r="G11" s="11">
        <v>176</v>
      </c>
      <c r="H11" s="11">
        <f t="shared" si="5"/>
        <v>59</v>
      </c>
      <c r="I11" s="11">
        <v>117</v>
      </c>
      <c r="J11" s="11">
        <v>77</v>
      </c>
      <c r="K11" s="11">
        <v>0</v>
      </c>
      <c r="L11" s="11">
        <v>40</v>
      </c>
      <c r="M11" s="11">
        <v>0</v>
      </c>
      <c r="N11" s="72">
        <v>46</v>
      </c>
      <c r="O11" s="11">
        <v>71</v>
      </c>
      <c r="P11" s="72">
        <v>0</v>
      </c>
      <c r="Q11" s="11">
        <v>0</v>
      </c>
      <c r="R11" s="72">
        <v>0</v>
      </c>
      <c r="S11" s="11">
        <v>0</v>
      </c>
      <c r="T11" s="72">
        <v>0</v>
      </c>
      <c r="U11" s="11">
        <v>0</v>
      </c>
      <c r="V11" s="6">
        <f t="shared" si="3"/>
        <v>117</v>
      </c>
      <c r="W11" s="6">
        <f t="shared" si="4"/>
        <v>117</v>
      </c>
      <c r="X11" s="6"/>
    </row>
    <row r="12" spans="1:24">
      <c r="A12" s="2" t="s">
        <v>37</v>
      </c>
      <c r="B12" s="2" t="s">
        <v>40</v>
      </c>
      <c r="C12" s="78">
        <v>2</v>
      </c>
      <c r="D12" s="78"/>
      <c r="E12" s="78"/>
      <c r="F12" s="78"/>
      <c r="G12" s="11">
        <f t="shared" ref="G12:G13" si="6">I12*1.5</f>
        <v>175.5</v>
      </c>
      <c r="H12" s="11">
        <f t="shared" si="5"/>
        <v>58.5</v>
      </c>
      <c r="I12" s="11">
        <v>117</v>
      </c>
      <c r="J12" s="11">
        <v>0</v>
      </c>
      <c r="K12" s="11">
        <v>0</v>
      </c>
      <c r="L12" s="11">
        <v>117</v>
      </c>
      <c r="M12" s="11">
        <v>0</v>
      </c>
      <c r="N12" s="72">
        <v>46</v>
      </c>
      <c r="O12" s="11">
        <v>71</v>
      </c>
      <c r="P12" s="72">
        <v>0</v>
      </c>
      <c r="Q12" s="11">
        <v>0</v>
      </c>
      <c r="R12" s="72">
        <v>0</v>
      </c>
      <c r="S12" s="11">
        <v>0</v>
      </c>
      <c r="T12" s="72">
        <v>0</v>
      </c>
      <c r="U12" s="11">
        <v>0</v>
      </c>
      <c r="V12" s="6">
        <f t="shared" si="3"/>
        <v>117</v>
      </c>
      <c r="W12" s="6">
        <f t="shared" si="4"/>
        <v>117</v>
      </c>
      <c r="X12" s="6"/>
    </row>
    <row r="13" spans="1:24">
      <c r="A13" s="2" t="s">
        <v>39</v>
      </c>
      <c r="B13" s="2" t="s">
        <v>42</v>
      </c>
      <c r="C13" s="78"/>
      <c r="D13" s="78">
        <v>2</v>
      </c>
      <c r="E13" s="78"/>
      <c r="F13" s="78"/>
      <c r="G13" s="11">
        <f t="shared" si="6"/>
        <v>105</v>
      </c>
      <c r="H13" s="11">
        <f t="shared" si="5"/>
        <v>35</v>
      </c>
      <c r="I13" s="11">
        <v>70</v>
      </c>
      <c r="J13" s="11">
        <v>40</v>
      </c>
      <c r="K13" s="11">
        <v>0</v>
      </c>
      <c r="L13" s="11">
        <v>30</v>
      </c>
      <c r="M13" s="11">
        <v>0</v>
      </c>
      <c r="N13" s="72">
        <v>30</v>
      </c>
      <c r="O13" s="11">
        <v>40</v>
      </c>
      <c r="P13" s="72">
        <v>0</v>
      </c>
      <c r="Q13" s="11">
        <v>0</v>
      </c>
      <c r="R13" s="72">
        <v>0</v>
      </c>
      <c r="S13" s="11">
        <v>0</v>
      </c>
      <c r="T13" s="72">
        <v>0</v>
      </c>
      <c r="U13" s="11">
        <v>0</v>
      </c>
      <c r="V13" s="6">
        <f t="shared" si="3"/>
        <v>70</v>
      </c>
      <c r="W13" s="6">
        <f t="shared" si="4"/>
        <v>70</v>
      </c>
      <c r="X13" s="6"/>
    </row>
    <row r="14" spans="1:24">
      <c r="A14" s="12" t="s">
        <v>34</v>
      </c>
      <c r="B14" s="12" t="s">
        <v>36</v>
      </c>
      <c r="C14" s="9"/>
      <c r="D14" s="9"/>
      <c r="E14" s="9"/>
      <c r="F14" s="9"/>
      <c r="G14" s="13">
        <f t="shared" ref="G14:H14" si="7">SUM(G15)</f>
        <v>351</v>
      </c>
      <c r="H14" s="13">
        <f t="shared" si="7"/>
        <v>117</v>
      </c>
      <c r="I14" s="13">
        <f>SUM(I15)</f>
        <v>234</v>
      </c>
      <c r="J14" s="13">
        <f t="shared" ref="J14:U14" si="8">SUM(J15)</f>
        <v>100</v>
      </c>
      <c r="K14" s="13">
        <f t="shared" si="8"/>
        <v>0</v>
      </c>
      <c r="L14" s="13">
        <f t="shared" si="8"/>
        <v>134</v>
      </c>
      <c r="M14" s="13">
        <f t="shared" si="8"/>
        <v>0</v>
      </c>
      <c r="N14" s="13">
        <f t="shared" si="8"/>
        <v>100</v>
      </c>
      <c r="O14" s="13">
        <f t="shared" si="8"/>
        <v>134</v>
      </c>
      <c r="P14" s="13">
        <f t="shared" si="8"/>
        <v>0</v>
      </c>
      <c r="Q14" s="13">
        <f t="shared" si="8"/>
        <v>0</v>
      </c>
      <c r="R14" s="13">
        <f t="shared" si="8"/>
        <v>0</v>
      </c>
      <c r="S14" s="13">
        <f t="shared" si="8"/>
        <v>0</v>
      </c>
      <c r="T14" s="13">
        <f t="shared" si="8"/>
        <v>0</v>
      </c>
      <c r="U14" s="13">
        <f t="shared" si="8"/>
        <v>0</v>
      </c>
      <c r="V14" s="6">
        <f t="shared" si="3"/>
        <v>234</v>
      </c>
      <c r="W14" s="6">
        <f t="shared" si="4"/>
        <v>234</v>
      </c>
      <c r="X14" s="6"/>
    </row>
    <row r="15" spans="1:24" ht="24">
      <c r="A15" s="2" t="s">
        <v>41</v>
      </c>
      <c r="B15" s="2" t="s">
        <v>32</v>
      </c>
      <c r="C15" s="78">
        <v>2</v>
      </c>
      <c r="D15" s="78"/>
      <c r="E15" s="78"/>
      <c r="F15" s="78"/>
      <c r="G15" s="11">
        <f>I15*1.5</f>
        <v>351</v>
      </c>
      <c r="H15" s="11">
        <f>G15-I15</f>
        <v>117</v>
      </c>
      <c r="I15" s="11">
        <v>234</v>
      </c>
      <c r="J15" s="11">
        <v>100</v>
      </c>
      <c r="K15" s="11">
        <v>0</v>
      </c>
      <c r="L15" s="11">
        <v>134</v>
      </c>
      <c r="M15" s="11">
        <v>0</v>
      </c>
      <c r="N15" s="72">
        <v>100</v>
      </c>
      <c r="O15" s="11">
        <v>134</v>
      </c>
      <c r="P15" s="72">
        <v>0</v>
      </c>
      <c r="Q15" s="11">
        <v>0</v>
      </c>
      <c r="R15" s="72">
        <v>0</v>
      </c>
      <c r="S15" s="11">
        <v>0</v>
      </c>
      <c r="T15" s="72">
        <v>0</v>
      </c>
      <c r="U15" s="11">
        <v>0</v>
      </c>
      <c r="V15" s="6">
        <f t="shared" si="3"/>
        <v>234</v>
      </c>
      <c r="W15" s="6">
        <f t="shared" si="4"/>
        <v>234</v>
      </c>
      <c r="X15" s="6"/>
    </row>
    <row r="16" spans="1:24" ht="24">
      <c r="A16" s="12" t="s">
        <v>34</v>
      </c>
      <c r="B16" s="12" t="s">
        <v>43</v>
      </c>
      <c r="C16" s="9"/>
      <c r="D16" s="9"/>
      <c r="E16" s="9"/>
      <c r="F16" s="9"/>
      <c r="G16" s="13">
        <f t="shared" ref="G16:H16" si="9">SUM(G17:G21)</f>
        <v>441</v>
      </c>
      <c r="H16" s="13">
        <f t="shared" si="9"/>
        <v>147</v>
      </c>
      <c r="I16" s="13">
        <f>SUM(I17:I21)</f>
        <v>294</v>
      </c>
      <c r="J16" s="13">
        <f t="shared" ref="J16:U16" si="10">SUM(J17:J21)</f>
        <v>202</v>
      </c>
      <c r="K16" s="13">
        <f t="shared" si="10"/>
        <v>0</v>
      </c>
      <c r="L16" s="13">
        <f t="shared" si="10"/>
        <v>92</v>
      </c>
      <c r="M16" s="13">
        <f t="shared" si="10"/>
        <v>0</v>
      </c>
      <c r="N16" s="13">
        <f t="shared" si="10"/>
        <v>183</v>
      </c>
      <c r="O16" s="13">
        <f t="shared" si="10"/>
        <v>111</v>
      </c>
      <c r="P16" s="13">
        <f t="shared" si="10"/>
        <v>0</v>
      </c>
      <c r="Q16" s="13">
        <f t="shared" si="10"/>
        <v>0</v>
      </c>
      <c r="R16" s="13">
        <f t="shared" si="10"/>
        <v>0</v>
      </c>
      <c r="S16" s="13">
        <f t="shared" si="10"/>
        <v>0</v>
      </c>
      <c r="T16" s="13">
        <f t="shared" si="10"/>
        <v>0</v>
      </c>
      <c r="U16" s="13">
        <f t="shared" si="10"/>
        <v>0</v>
      </c>
      <c r="V16" s="6">
        <f t="shared" si="3"/>
        <v>294</v>
      </c>
      <c r="W16" s="6">
        <f t="shared" si="4"/>
        <v>294</v>
      </c>
      <c r="X16" s="6"/>
    </row>
    <row r="17" spans="1:24">
      <c r="A17" s="2" t="s">
        <v>45</v>
      </c>
      <c r="B17" s="2" t="s">
        <v>49</v>
      </c>
      <c r="C17" s="78"/>
      <c r="D17" s="78">
        <v>2</v>
      </c>
      <c r="E17" s="78"/>
      <c r="F17" s="78"/>
      <c r="G17" s="11">
        <v>117</v>
      </c>
      <c r="H17" s="11">
        <f>G17-I17</f>
        <v>39</v>
      </c>
      <c r="I17" s="11">
        <v>78</v>
      </c>
      <c r="J17" s="11">
        <v>50</v>
      </c>
      <c r="K17" s="11">
        <v>0</v>
      </c>
      <c r="L17" s="11">
        <v>28</v>
      </c>
      <c r="M17" s="11">
        <v>0</v>
      </c>
      <c r="N17" s="72">
        <v>30</v>
      </c>
      <c r="O17" s="11">
        <v>48</v>
      </c>
      <c r="P17" s="72">
        <v>0</v>
      </c>
      <c r="Q17" s="11">
        <v>0</v>
      </c>
      <c r="R17" s="72">
        <v>0</v>
      </c>
      <c r="S17" s="11">
        <v>0</v>
      </c>
      <c r="T17" s="72">
        <v>0</v>
      </c>
      <c r="U17" s="11">
        <v>0</v>
      </c>
      <c r="V17" s="6">
        <f t="shared" si="3"/>
        <v>78</v>
      </c>
      <c r="W17" s="6">
        <f t="shared" si="4"/>
        <v>78</v>
      </c>
      <c r="X17" s="6"/>
    </row>
    <row r="18" spans="1:24">
      <c r="A18" s="2" t="s">
        <v>47</v>
      </c>
      <c r="B18" s="2" t="s">
        <v>51</v>
      </c>
      <c r="C18" s="78"/>
      <c r="D18" s="78">
        <v>2</v>
      </c>
      <c r="E18" s="78"/>
      <c r="F18" s="78"/>
      <c r="G18" s="11">
        <v>162</v>
      </c>
      <c r="H18" s="11">
        <f t="shared" ref="H18:H21" si="11">G18-I18</f>
        <v>54</v>
      </c>
      <c r="I18" s="11">
        <v>108</v>
      </c>
      <c r="J18" s="11">
        <v>68</v>
      </c>
      <c r="K18" s="11">
        <v>0</v>
      </c>
      <c r="L18" s="11">
        <v>40</v>
      </c>
      <c r="M18" s="11">
        <v>0</v>
      </c>
      <c r="N18" s="72">
        <v>45</v>
      </c>
      <c r="O18" s="11">
        <v>63</v>
      </c>
      <c r="P18" s="72">
        <v>0</v>
      </c>
      <c r="Q18" s="11">
        <v>0</v>
      </c>
      <c r="R18" s="72">
        <v>0</v>
      </c>
      <c r="S18" s="11">
        <v>0</v>
      </c>
      <c r="T18" s="72">
        <v>0</v>
      </c>
      <c r="U18" s="11">
        <v>0</v>
      </c>
      <c r="V18" s="6">
        <f t="shared" si="3"/>
        <v>108</v>
      </c>
      <c r="W18" s="6">
        <f t="shared" si="4"/>
        <v>108</v>
      </c>
      <c r="X18" s="6"/>
    </row>
    <row r="19" spans="1:24">
      <c r="A19" s="2" t="s">
        <v>185</v>
      </c>
      <c r="B19" s="2" t="s">
        <v>52</v>
      </c>
      <c r="C19" s="78"/>
      <c r="D19" s="78">
        <v>1</v>
      </c>
      <c r="E19" s="78"/>
      <c r="F19" s="78"/>
      <c r="G19" s="11">
        <v>54</v>
      </c>
      <c r="H19" s="11">
        <f t="shared" si="11"/>
        <v>18</v>
      </c>
      <c r="I19" s="11">
        <v>36</v>
      </c>
      <c r="J19" s="11">
        <v>28</v>
      </c>
      <c r="K19" s="11">
        <v>0</v>
      </c>
      <c r="L19" s="11">
        <v>8</v>
      </c>
      <c r="M19" s="11">
        <v>0</v>
      </c>
      <c r="N19" s="72">
        <v>36</v>
      </c>
      <c r="O19" s="11">
        <v>0</v>
      </c>
      <c r="P19" s="72">
        <v>0</v>
      </c>
      <c r="Q19" s="11">
        <v>0</v>
      </c>
      <c r="R19" s="72">
        <v>0</v>
      </c>
      <c r="S19" s="11">
        <v>0</v>
      </c>
      <c r="T19" s="72">
        <v>0</v>
      </c>
      <c r="U19" s="11">
        <v>0</v>
      </c>
      <c r="V19" s="6">
        <f t="shared" si="3"/>
        <v>36</v>
      </c>
      <c r="W19" s="6">
        <f t="shared" si="4"/>
        <v>36</v>
      </c>
      <c r="X19" s="6"/>
    </row>
    <row r="20" spans="1:24">
      <c r="A20" s="2" t="s">
        <v>50</v>
      </c>
      <c r="B20" s="2" t="s">
        <v>53</v>
      </c>
      <c r="C20" s="78"/>
      <c r="D20" s="78">
        <v>1</v>
      </c>
      <c r="E20" s="78"/>
      <c r="F20" s="78"/>
      <c r="G20" s="11">
        <v>54</v>
      </c>
      <c r="H20" s="11">
        <f t="shared" si="11"/>
        <v>18</v>
      </c>
      <c r="I20" s="11">
        <v>36</v>
      </c>
      <c r="J20" s="11">
        <v>28</v>
      </c>
      <c r="K20" s="11">
        <v>0</v>
      </c>
      <c r="L20" s="11">
        <v>8</v>
      </c>
      <c r="M20" s="11">
        <v>0</v>
      </c>
      <c r="N20" s="72">
        <v>36</v>
      </c>
      <c r="O20" s="11">
        <v>0</v>
      </c>
      <c r="P20" s="72">
        <v>0</v>
      </c>
      <c r="Q20" s="11">
        <v>0</v>
      </c>
      <c r="R20" s="72">
        <v>0</v>
      </c>
      <c r="S20" s="11">
        <v>0</v>
      </c>
      <c r="T20" s="72">
        <v>0</v>
      </c>
      <c r="U20" s="11">
        <v>0</v>
      </c>
      <c r="V20" s="6">
        <f t="shared" si="3"/>
        <v>36</v>
      </c>
      <c r="W20" s="6">
        <f t="shared" si="4"/>
        <v>36</v>
      </c>
      <c r="X20" s="6"/>
    </row>
    <row r="21" spans="1:24">
      <c r="A21" s="2" t="s">
        <v>190</v>
      </c>
      <c r="B21" s="2" t="s">
        <v>54</v>
      </c>
      <c r="C21" s="78"/>
      <c r="D21" s="78">
        <v>1</v>
      </c>
      <c r="E21" s="78"/>
      <c r="F21" s="78"/>
      <c r="G21" s="11">
        <v>54</v>
      </c>
      <c r="H21" s="11">
        <f t="shared" si="11"/>
        <v>18</v>
      </c>
      <c r="I21" s="11">
        <v>36</v>
      </c>
      <c r="J21" s="11">
        <v>28</v>
      </c>
      <c r="K21" s="11">
        <v>0</v>
      </c>
      <c r="L21" s="11">
        <v>8</v>
      </c>
      <c r="M21" s="11">
        <v>0</v>
      </c>
      <c r="N21" s="72">
        <v>36</v>
      </c>
      <c r="O21" s="11">
        <v>0</v>
      </c>
      <c r="P21" s="72">
        <v>0</v>
      </c>
      <c r="Q21" s="11">
        <v>0</v>
      </c>
      <c r="R21" s="72">
        <v>0</v>
      </c>
      <c r="S21" s="11">
        <v>0</v>
      </c>
      <c r="T21" s="72">
        <v>0</v>
      </c>
      <c r="U21" s="11">
        <v>0</v>
      </c>
      <c r="V21" s="6">
        <f t="shared" si="3"/>
        <v>36</v>
      </c>
      <c r="W21" s="6">
        <f t="shared" si="4"/>
        <v>36</v>
      </c>
      <c r="X21" s="6"/>
    </row>
    <row r="22" spans="1:24" ht="24">
      <c r="A22" s="12" t="s">
        <v>34</v>
      </c>
      <c r="B22" s="12" t="s">
        <v>44</v>
      </c>
      <c r="C22" s="9"/>
      <c r="D22" s="9"/>
      <c r="E22" s="9"/>
      <c r="F22" s="9"/>
      <c r="G22" s="13">
        <f t="shared" ref="G22:U22" si="12">SUM(G23:G24)</f>
        <v>331</v>
      </c>
      <c r="H22" s="13">
        <f t="shared" si="12"/>
        <v>110</v>
      </c>
      <c r="I22" s="13">
        <f t="shared" si="12"/>
        <v>221</v>
      </c>
      <c r="J22" s="13">
        <f t="shared" si="12"/>
        <v>101</v>
      </c>
      <c r="K22" s="13">
        <f t="shared" si="12"/>
        <v>0</v>
      </c>
      <c r="L22" s="13">
        <f t="shared" si="12"/>
        <v>120</v>
      </c>
      <c r="M22" s="13">
        <f t="shared" si="12"/>
        <v>0</v>
      </c>
      <c r="N22" s="13">
        <f t="shared" si="12"/>
        <v>86</v>
      </c>
      <c r="O22" s="13">
        <f t="shared" si="12"/>
        <v>135</v>
      </c>
      <c r="P22" s="13">
        <f t="shared" si="12"/>
        <v>0</v>
      </c>
      <c r="Q22" s="13">
        <f t="shared" si="12"/>
        <v>0</v>
      </c>
      <c r="R22" s="13">
        <f t="shared" si="12"/>
        <v>0</v>
      </c>
      <c r="S22" s="13">
        <f t="shared" si="12"/>
        <v>0</v>
      </c>
      <c r="T22" s="13">
        <f t="shared" si="12"/>
        <v>0</v>
      </c>
      <c r="U22" s="13">
        <f t="shared" si="12"/>
        <v>0</v>
      </c>
      <c r="V22" s="6">
        <f t="shared" si="3"/>
        <v>221</v>
      </c>
      <c r="W22" s="6">
        <f t="shared" si="4"/>
        <v>221</v>
      </c>
      <c r="X22" s="6"/>
    </row>
    <row r="23" spans="1:24">
      <c r="A23" s="2" t="s">
        <v>191</v>
      </c>
      <c r="B23" s="2" t="s">
        <v>46</v>
      </c>
      <c r="C23" s="78"/>
      <c r="D23" s="79">
        <v>2</v>
      </c>
      <c r="E23" s="78"/>
      <c r="F23" s="78">
        <v>2</v>
      </c>
      <c r="G23" s="11">
        <v>150</v>
      </c>
      <c r="H23" s="11">
        <f>G23-I23</f>
        <v>50</v>
      </c>
      <c r="I23" s="11">
        <v>100</v>
      </c>
      <c r="J23" s="11">
        <v>20</v>
      </c>
      <c r="K23" s="11">
        <v>0</v>
      </c>
      <c r="L23" s="11">
        <v>80</v>
      </c>
      <c r="M23" s="11">
        <v>0</v>
      </c>
      <c r="N23" s="72">
        <v>40</v>
      </c>
      <c r="O23" s="11">
        <v>60</v>
      </c>
      <c r="P23" s="72">
        <v>0</v>
      </c>
      <c r="Q23" s="11">
        <v>0</v>
      </c>
      <c r="R23" s="72">
        <v>0</v>
      </c>
      <c r="S23" s="11">
        <v>0</v>
      </c>
      <c r="T23" s="72">
        <v>0</v>
      </c>
      <c r="U23" s="11">
        <v>0</v>
      </c>
      <c r="V23" s="6">
        <f t="shared" si="3"/>
        <v>100</v>
      </c>
      <c r="W23" s="6">
        <f t="shared" si="4"/>
        <v>100</v>
      </c>
      <c r="X23" s="6"/>
    </row>
    <row r="24" spans="1:24">
      <c r="A24" s="2" t="s">
        <v>192</v>
      </c>
      <c r="B24" s="2" t="s">
        <v>48</v>
      </c>
      <c r="C24" s="78">
        <v>2</v>
      </c>
      <c r="D24" s="78"/>
      <c r="E24" s="78"/>
      <c r="F24" s="78"/>
      <c r="G24" s="11">
        <v>181</v>
      </c>
      <c r="H24" s="11">
        <f>G24-I24</f>
        <v>60</v>
      </c>
      <c r="I24" s="11">
        <v>121</v>
      </c>
      <c r="J24" s="11">
        <v>81</v>
      </c>
      <c r="K24" s="11">
        <v>0</v>
      </c>
      <c r="L24" s="11">
        <v>40</v>
      </c>
      <c r="M24" s="11">
        <v>0</v>
      </c>
      <c r="N24" s="72">
        <v>46</v>
      </c>
      <c r="O24" s="11">
        <v>75</v>
      </c>
      <c r="P24" s="72">
        <v>0</v>
      </c>
      <c r="Q24" s="11">
        <v>0</v>
      </c>
      <c r="R24" s="72">
        <v>0</v>
      </c>
      <c r="S24" s="11">
        <v>0</v>
      </c>
      <c r="T24" s="72">
        <v>0</v>
      </c>
      <c r="U24" s="11">
        <v>0</v>
      </c>
      <c r="V24" s="6">
        <f>SUM(N24:U24)</f>
        <v>121</v>
      </c>
      <c r="W24" s="6">
        <f t="shared" si="4"/>
        <v>121</v>
      </c>
      <c r="X24" s="6"/>
    </row>
    <row r="25" spans="1:24">
      <c r="A25" s="12" t="s">
        <v>34</v>
      </c>
      <c r="B25" s="12" t="s">
        <v>55</v>
      </c>
      <c r="C25" s="9"/>
      <c r="D25" s="9"/>
      <c r="E25" s="9"/>
      <c r="F25" s="9"/>
      <c r="G25" s="13">
        <f t="shared" ref="G25:H25" si="13">SUM(G26)</f>
        <v>59</v>
      </c>
      <c r="H25" s="13">
        <f t="shared" si="13"/>
        <v>20</v>
      </c>
      <c r="I25" s="13">
        <f>SUM(I26)</f>
        <v>39</v>
      </c>
      <c r="J25" s="13">
        <f t="shared" ref="J25:U25" si="14">SUM(J26)</f>
        <v>31</v>
      </c>
      <c r="K25" s="13">
        <f t="shared" si="14"/>
        <v>0</v>
      </c>
      <c r="L25" s="13">
        <f t="shared" si="14"/>
        <v>8</v>
      </c>
      <c r="M25" s="13">
        <f t="shared" si="14"/>
        <v>0</v>
      </c>
      <c r="N25" s="13">
        <f t="shared" si="14"/>
        <v>0</v>
      </c>
      <c r="O25" s="13">
        <f t="shared" si="14"/>
        <v>39</v>
      </c>
      <c r="P25" s="13">
        <f t="shared" si="14"/>
        <v>0</v>
      </c>
      <c r="Q25" s="13">
        <f t="shared" si="14"/>
        <v>0</v>
      </c>
      <c r="R25" s="13">
        <f t="shared" si="14"/>
        <v>0</v>
      </c>
      <c r="S25" s="13">
        <f t="shared" si="14"/>
        <v>0</v>
      </c>
      <c r="T25" s="13">
        <f t="shared" si="14"/>
        <v>0</v>
      </c>
      <c r="U25" s="13">
        <f t="shared" si="14"/>
        <v>0</v>
      </c>
      <c r="V25" s="6">
        <f t="shared" si="3"/>
        <v>39</v>
      </c>
      <c r="W25" s="6">
        <f t="shared" si="4"/>
        <v>39</v>
      </c>
      <c r="X25" s="6"/>
    </row>
    <row r="26" spans="1:24">
      <c r="A26" s="2" t="s">
        <v>193</v>
      </c>
      <c r="B26" s="2" t="s">
        <v>186</v>
      </c>
      <c r="C26" s="78"/>
      <c r="D26" s="78">
        <v>2</v>
      </c>
      <c r="E26" s="78"/>
      <c r="F26" s="78"/>
      <c r="G26" s="11">
        <v>59</v>
      </c>
      <c r="H26" s="11">
        <f>G26-I26</f>
        <v>20</v>
      </c>
      <c r="I26" s="11">
        <v>39</v>
      </c>
      <c r="J26" s="11">
        <v>31</v>
      </c>
      <c r="K26" s="11">
        <v>0</v>
      </c>
      <c r="L26" s="11">
        <v>8</v>
      </c>
      <c r="M26" s="11">
        <v>0</v>
      </c>
      <c r="N26" s="72">
        <v>0</v>
      </c>
      <c r="O26" s="11">
        <v>39</v>
      </c>
      <c r="P26" s="72">
        <v>0</v>
      </c>
      <c r="Q26" s="11">
        <v>0</v>
      </c>
      <c r="R26" s="72">
        <v>0</v>
      </c>
      <c r="S26" s="11">
        <v>0</v>
      </c>
      <c r="T26" s="72">
        <v>0</v>
      </c>
      <c r="U26" s="11">
        <v>0</v>
      </c>
      <c r="V26" s="6">
        <f t="shared" si="3"/>
        <v>39</v>
      </c>
      <c r="W26" s="6">
        <f t="shared" si="4"/>
        <v>39</v>
      </c>
      <c r="X26" s="6"/>
    </row>
    <row r="27" spans="1:24" ht="24">
      <c r="A27" s="14" t="s">
        <v>59</v>
      </c>
      <c r="B27" s="14" t="s">
        <v>58</v>
      </c>
      <c r="C27" s="5"/>
      <c r="D27" s="5"/>
      <c r="E27" s="5"/>
      <c r="F27" s="5"/>
      <c r="G27" s="15">
        <f t="shared" ref="G27:H27" si="15">G28+G33</f>
        <v>807</v>
      </c>
      <c r="H27" s="15">
        <f t="shared" si="15"/>
        <v>269</v>
      </c>
      <c r="I27" s="15">
        <f>I28+I33</f>
        <v>538</v>
      </c>
      <c r="J27" s="15">
        <f t="shared" ref="J27:U27" si="16">J28+J33</f>
        <v>210</v>
      </c>
      <c r="K27" s="15">
        <f t="shared" si="16"/>
        <v>0</v>
      </c>
      <c r="L27" s="15">
        <f t="shared" si="16"/>
        <v>328</v>
      </c>
      <c r="M27" s="15">
        <f t="shared" si="16"/>
        <v>0</v>
      </c>
      <c r="N27" s="15">
        <f t="shared" si="16"/>
        <v>0</v>
      </c>
      <c r="O27" s="15">
        <f t="shared" si="16"/>
        <v>0</v>
      </c>
      <c r="P27" s="15">
        <f t="shared" si="16"/>
        <v>116</v>
      </c>
      <c r="Q27" s="15">
        <f t="shared" si="16"/>
        <v>126</v>
      </c>
      <c r="R27" s="15">
        <f t="shared" si="16"/>
        <v>66</v>
      </c>
      <c r="S27" s="15">
        <f t="shared" si="16"/>
        <v>68</v>
      </c>
      <c r="T27" s="15">
        <f t="shared" si="16"/>
        <v>112</v>
      </c>
      <c r="U27" s="15">
        <f t="shared" si="16"/>
        <v>50</v>
      </c>
      <c r="V27" s="6">
        <f t="shared" si="3"/>
        <v>538</v>
      </c>
      <c r="W27" s="6">
        <f t="shared" si="4"/>
        <v>538</v>
      </c>
      <c r="X27" s="6"/>
    </row>
    <row r="28" spans="1:24">
      <c r="A28" s="16"/>
      <c r="B28" s="16" t="s">
        <v>77</v>
      </c>
      <c r="C28" s="80"/>
      <c r="D28" s="80"/>
      <c r="E28" s="80"/>
      <c r="F28" s="80"/>
      <c r="G28" s="17">
        <f t="shared" ref="G28:H28" si="17">SUM(G29:G32)</f>
        <v>678</v>
      </c>
      <c r="H28" s="17">
        <f t="shared" si="17"/>
        <v>226</v>
      </c>
      <c r="I28" s="17">
        <f>SUM(I29:I32)</f>
        <v>452</v>
      </c>
      <c r="J28" s="17">
        <f t="shared" ref="J28:U28" si="18">SUM(J29:J32)</f>
        <v>156</v>
      </c>
      <c r="K28" s="17">
        <f t="shared" si="18"/>
        <v>0</v>
      </c>
      <c r="L28" s="17">
        <f t="shared" si="18"/>
        <v>296</v>
      </c>
      <c r="M28" s="17">
        <f t="shared" si="18"/>
        <v>0</v>
      </c>
      <c r="N28" s="17">
        <f t="shared" si="18"/>
        <v>0</v>
      </c>
      <c r="O28" s="17">
        <f t="shared" si="18"/>
        <v>0</v>
      </c>
      <c r="P28" s="17">
        <f t="shared" si="18"/>
        <v>116</v>
      </c>
      <c r="Q28" s="17">
        <f t="shared" si="18"/>
        <v>72</v>
      </c>
      <c r="R28" s="17">
        <f t="shared" si="18"/>
        <v>66</v>
      </c>
      <c r="S28" s="17">
        <f t="shared" si="18"/>
        <v>68</v>
      </c>
      <c r="T28" s="17">
        <f t="shared" si="18"/>
        <v>112</v>
      </c>
      <c r="U28" s="17">
        <f t="shared" si="18"/>
        <v>18</v>
      </c>
      <c r="V28" s="6">
        <f t="shared" si="3"/>
        <v>452</v>
      </c>
      <c r="W28" s="6">
        <f t="shared" si="4"/>
        <v>452</v>
      </c>
      <c r="X28" s="6"/>
    </row>
    <row r="29" spans="1:24">
      <c r="A29" s="2" t="s">
        <v>60</v>
      </c>
      <c r="B29" s="2" t="s">
        <v>61</v>
      </c>
      <c r="C29" s="78"/>
      <c r="D29" s="78">
        <v>7</v>
      </c>
      <c r="E29" s="78"/>
      <c r="F29" s="78"/>
      <c r="G29" s="11">
        <v>58</v>
      </c>
      <c r="H29" s="11">
        <f>G29-I29</f>
        <v>10</v>
      </c>
      <c r="I29" s="11">
        <v>48</v>
      </c>
      <c r="J29" s="11">
        <v>48</v>
      </c>
      <c r="K29" s="11">
        <v>0</v>
      </c>
      <c r="L29" s="11">
        <v>0</v>
      </c>
      <c r="M29" s="11">
        <v>0</v>
      </c>
      <c r="N29" s="72">
        <v>0</v>
      </c>
      <c r="O29" s="11">
        <v>0</v>
      </c>
      <c r="P29" s="72">
        <v>0</v>
      </c>
      <c r="Q29" s="11">
        <v>0</v>
      </c>
      <c r="R29" s="72">
        <v>0</v>
      </c>
      <c r="S29" s="11">
        <v>0</v>
      </c>
      <c r="T29" s="72">
        <v>48</v>
      </c>
      <c r="U29" s="11">
        <v>0</v>
      </c>
      <c r="V29" s="6">
        <f t="shared" si="3"/>
        <v>48</v>
      </c>
      <c r="W29" s="6">
        <f t="shared" si="4"/>
        <v>48</v>
      </c>
      <c r="X29" s="6">
        <f>678-356</f>
        <v>322</v>
      </c>
    </row>
    <row r="30" spans="1:24">
      <c r="A30" s="2" t="s">
        <v>62</v>
      </c>
      <c r="B30" s="2" t="s">
        <v>38</v>
      </c>
      <c r="C30" s="78"/>
      <c r="D30" s="78">
        <v>3</v>
      </c>
      <c r="E30" s="78"/>
      <c r="F30" s="78"/>
      <c r="G30" s="11">
        <v>58</v>
      </c>
      <c r="H30" s="11">
        <f t="shared" ref="H30:H31" si="19">G30-I30</f>
        <v>10</v>
      </c>
      <c r="I30" s="11">
        <v>48</v>
      </c>
      <c r="J30" s="11">
        <v>48</v>
      </c>
      <c r="K30" s="11">
        <v>0</v>
      </c>
      <c r="L30" s="11">
        <v>0</v>
      </c>
      <c r="M30" s="11">
        <v>0</v>
      </c>
      <c r="N30" s="72">
        <v>0</v>
      </c>
      <c r="O30" s="11">
        <v>0</v>
      </c>
      <c r="P30" s="72">
        <v>48</v>
      </c>
      <c r="Q30" s="11">
        <v>0</v>
      </c>
      <c r="R30" s="72">
        <v>0</v>
      </c>
      <c r="S30" s="11">
        <v>0</v>
      </c>
      <c r="T30" s="72">
        <v>0</v>
      </c>
      <c r="U30" s="11">
        <v>0</v>
      </c>
      <c r="V30" s="6">
        <f t="shared" si="3"/>
        <v>48</v>
      </c>
      <c r="W30" s="6">
        <f t="shared" si="4"/>
        <v>48</v>
      </c>
      <c r="X30" s="6">
        <f>767-678</f>
        <v>89</v>
      </c>
    </row>
    <row r="31" spans="1:24" s="70" customFormat="1" ht="24">
      <c r="A31" s="32" t="s">
        <v>63</v>
      </c>
      <c r="B31" s="32" t="s">
        <v>30</v>
      </c>
      <c r="C31" s="79"/>
      <c r="D31" s="79" t="s">
        <v>215</v>
      </c>
      <c r="E31" s="79"/>
      <c r="F31" s="79"/>
      <c r="G31" s="23">
        <v>206</v>
      </c>
      <c r="H31" s="23">
        <f t="shared" si="19"/>
        <v>28</v>
      </c>
      <c r="I31" s="23">
        <v>178</v>
      </c>
      <c r="J31" s="23">
        <v>60</v>
      </c>
      <c r="K31" s="23">
        <v>0</v>
      </c>
      <c r="L31" s="23">
        <v>118</v>
      </c>
      <c r="M31" s="23">
        <v>0</v>
      </c>
      <c r="N31" s="73">
        <v>0</v>
      </c>
      <c r="O31" s="23">
        <v>0</v>
      </c>
      <c r="P31" s="73">
        <v>34</v>
      </c>
      <c r="Q31" s="23">
        <v>36</v>
      </c>
      <c r="R31" s="73">
        <v>34</v>
      </c>
      <c r="S31" s="23">
        <v>34</v>
      </c>
      <c r="T31" s="73">
        <v>40</v>
      </c>
      <c r="U31" s="23">
        <v>0</v>
      </c>
      <c r="V31" s="69">
        <f t="shared" si="3"/>
        <v>178</v>
      </c>
      <c r="W31" s="6">
        <f t="shared" si="4"/>
        <v>178</v>
      </c>
      <c r="X31" s="69">
        <f>267-89</f>
        <v>178</v>
      </c>
    </row>
    <row r="32" spans="1:24" s="70" customFormat="1" ht="24">
      <c r="A32" s="32" t="s">
        <v>64</v>
      </c>
      <c r="B32" s="32" t="s">
        <v>40</v>
      </c>
      <c r="C32" s="79"/>
      <c r="D32" s="79" t="s">
        <v>209</v>
      </c>
      <c r="E32" s="79"/>
      <c r="F32" s="79"/>
      <c r="G32" s="23">
        <v>356</v>
      </c>
      <c r="H32" s="23">
        <f>G32-I32</f>
        <v>178</v>
      </c>
      <c r="I32" s="23">
        <v>178</v>
      </c>
      <c r="J32" s="23">
        <v>0</v>
      </c>
      <c r="K32" s="23">
        <v>0</v>
      </c>
      <c r="L32" s="23">
        <v>178</v>
      </c>
      <c r="M32" s="23">
        <v>0</v>
      </c>
      <c r="N32" s="73">
        <v>0</v>
      </c>
      <c r="O32" s="23">
        <v>0</v>
      </c>
      <c r="P32" s="73">
        <v>34</v>
      </c>
      <c r="Q32" s="23">
        <v>36</v>
      </c>
      <c r="R32" s="73">
        <v>32</v>
      </c>
      <c r="S32" s="23">
        <v>34</v>
      </c>
      <c r="T32" s="73">
        <v>24</v>
      </c>
      <c r="U32" s="23">
        <v>18</v>
      </c>
      <c r="V32" s="69">
        <f t="shared" si="3"/>
        <v>178</v>
      </c>
      <c r="W32" s="6">
        <f t="shared" si="4"/>
        <v>178</v>
      </c>
      <c r="X32" s="69"/>
    </row>
    <row r="33" spans="1:24">
      <c r="A33" s="16"/>
      <c r="B33" s="16" t="s">
        <v>99</v>
      </c>
      <c r="C33" s="80"/>
      <c r="D33" s="80"/>
      <c r="E33" s="80"/>
      <c r="F33" s="80"/>
      <c r="G33" s="17">
        <f t="shared" ref="G33:H33" si="20">SUM(G34:G35)</f>
        <v>129</v>
      </c>
      <c r="H33" s="17">
        <f t="shared" si="20"/>
        <v>43</v>
      </c>
      <c r="I33" s="17">
        <f>SUM(I34:I35)</f>
        <v>86</v>
      </c>
      <c r="J33" s="17">
        <f t="shared" ref="J33:U33" si="21">SUM(J34:J35)</f>
        <v>54</v>
      </c>
      <c r="K33" s="17">
        <f t="shared" si="21"/>
        <v>0</v>
      </c>
      <c r="L33" s="17">
        <f t="shared" si="21"/>
        <v>32</v>
      </c>
      <c r="M33" s="17">
        <f t="shared" si="21"/>
        <v>0</v>
      </c>
      <c r="N33" s="17">
        <f t="shared" si="21"/>
        <v>0</v>
      </c>
      <c r="O33" s="17">
        <f t="shared" si="21"/>
        <v>0</v>
      </c>
      <c r="P33" s="17">
        <f t="shared" si="21"/>
        <v>0</v>
      </c>
      <c r="Q33" s="17">
        <f t="shared" si="21"/>
        <v>54</v>
      </c>
      <c r="R33" s="17">
        <f t="shared" si="21"/>
        <v>0</v>
      </c>
      <c r="S33" s="17">
        <f t="shared" si="21"/>
        <v>0</v>
      </c>
      <c r="T33" s="17">
        <f t="shared" si="21"/>
        <v>0</v>
      </c>
      <c r="U33" s="17">
        <f t="shared" si="21"/>
        <v>32</v>
      </c>
      <c r="V33" s="6">
        <f t="shared" si="3"/>
        <v>86</v>
      </c>
      <c r="W33" s="6">
        <f t="shared" si="4"/>
        <v>86</v>
      </c>
      <c r="X33" s="6"/>
    </row>
    <row r="34" spans="1:24">
      <c r="A34" s="2" t="s">
        <v>194</v>
      </c>
      <c r="B34" s="19" t="s">
        <v>217</v>
      </c>
      <c r="C34" s="78"/>
      <c r="D34" s="78">
        <v>4</v>
      </c>
      <c r="E34" s="78"/>
      <c r="F34" s="78"/>
      <c r="G34" s="11">
        <v>81</v>
      </c>
      <c r="H34" s="11">
        <f>G34-I34</f>
        <v>27</v>
      </c>
      <c r="I34" s="11">
        <v>54</v>
      </c>
      <c r="J34" s="11">
        <v>44</v>
      </c>
      <c r="K34" s="11">
        <v>0</v>
      </c>
      <c r="L34" s="11">
        <v>10</v>
      </c>
      <c r="M34" s="11">
        <v>0</v>
      </c>
      <c r="N34" s="72">
        <v>0</v>
      </c>
      <c r="O34" s="11">
        <v>0</v>
      </c>
      <c r="P34" s="72">
        <v>0</v>
      </c>
      <c r="Q34" s="11">
        <v>54</v>
      </c>
      <c r="R34" s="72">
        <v>0</v>
      </c>
      <c r="S34" s="11">
        <v>0</v>
      </c>
      <c r="T34" s="72">
        <v>0</v>
      </c>
      <c r="U34" s="11">
        <v>0</v>
      </c>
      <c r="V34" s="6">
        <f t="shared" si="3"/>
        <v>54</v>
      </c>
      <c r="W34" s="6">
        <f t="shared" si="4"/>
        <v>54</v>
      </c>
      <c r="X34" s="6"/>
    </row>
    <row r="35" spans="1:24">
      <c r="A35" s="2" t="s">
        <v>195</v>
      </c>
      <c r="B35" s="19" t="s">
        <v>210</v>
      </c>
      <c r="C35" s="78"/>
      <c r="D35" s="78">
        <v>8</v>
      </c>
      <c r="E35" s="78"/>
      <c r="F35" s="78"/>
      <c r="G35" s="11">
        <v>48</v>
      </c>
      <c r="H35" s="11">
        <f>G35-I35</f>
        <v>16</v>
      </c>
      <c r="I35" s="11">
        <v>32</v>
      </c>
      <c r="J35" s="11">
        <v>10</v>
      </c>
      <c r="K35" s="11">
        <v>0</v>
      </c>
      <c r="L35" s="11">
        <v>22</v>
      </c>
      <c r="M35" s="11">
        <v>0</v>
      </c>
      <c r="N35" s="72">
        <v>0</v>
      </c>
      <c r="O35" s="11">
        <v>0</v>
      </c>
      <c r="P35" s="72">
        <v>0</v>
      </c>
      <c r="Q35" s="11">
        <v>0</v>
      </c>
      <c r="R35" s="72">
        <v>0</v>
      </c>
      <c r="S35" s="11">
        <v>0</v>
      </c>
      <c r="T35" s="72">
        <v>0</v>
      </c>
      <c r="U35" s="11">
        <v>32</v>
      </c>
      <c r="V35" s="6">
        <f t="shared" si="3"/>
        <v>32</v>
      </c>
      <c r="W35" s="6">
        <f t="shared" si="4"/>
        <v>32</v>
      </c>
      <c r="X35" s="6"/>
    </row>
    <row r="36" spans="1:24" ht="12.75" customHeight="1">
      <c r="A36" s="25" t="s">
        <v>200</v>
      </c>
      <c r="B36" s="26" t="s">
        <v>65</v>
      </c>
      <c r="C36" s="27"/>
      <c r="D36" s="81"/>
      <c r="E36" s="81"/>
      <c r="F36" s="81"/>
      <c r="G36" s="26">
        <f t="shared" ref="G36:H36" si="22">SUM(G37:G40)</f>
        <v>240</v>
      </c>
      <c r="H36" s="26">
        <f t="shared" si="22"/>
        <v>80</v>
      </c>
      <c r="I36" s="26">
        <f>SUM(I37:I40)</f>
        <v>160</v>
      </c>
      <c r="J36" s="26">
        <f t="shared" ref="J36:U36" si="23">SUM(J37:J40)</f>
        <v>94</v>
      </c>
      <c r="K36" s="26">
        <f t="shared" si="23"/>
        <v>0</v>
      </c>
      <c r="L36" s="26">
        <f t="shared" si="23"/>
        <v>66</v>
      </c>
      <c r="M36" s="26">
        <f t="shared" si="23"/>
        <v>0</v>
      </c>
      <c r="N36" s="26">
        <f t="shared" si="23"/>
        <v>0</v>
      </c>
      <c r="O36" s="26">
        <f t="shared" si="23"/>
        <v>0</v>
      </c>
      <c r="P36" s="26">
        <f t="shared" si="23"/>
        <v>96</v>
      </c>
      <c r="Q36" s="26">
        <f t="shared" si="23"/>
        <v>0</v>
      </c>
      <c r="R36" s="26">
        <f t="shared" si="23"/>
        <v>32</v>
      </c>
      <c r="S36" s="26">
        <f t="shared" si="23"/>
        <v>0</v>
      </c>
      <c r="T36" s="26">
        <f t="shared" si="23"/>
        <v>0</v>
      </c>
      <c r="U36" s="26">
        <f t="shared" si="23"/>
        <v>32</v>
      </c>
      <c r="V36" s="6">
        <f t="shared" si="3"/>
        <v>160</v>
      </c>
      <c r="W36" s="6">
        <f t="shared" si="4"/>
        <v>160</v>
      </c>
      <c r="X36" s="6"/>
    </row>
    <row r="37" spans="1:24">
      <c r="A37" s="28" t="s">
        <v>66</v>
      </c>
      <c r="B37" s="29" t="s">
        <v>67</v>
      </c>
      <c r="C37" s="30"/>
      <c r="D37" s="62">
        <v>3</v>
      </c>
      <c r="E37" s="62"/>
      <c r="F37" s="62"/>
      <c r="G37" s="29">
        <v>72</v>
      </c>
      <c r="H37" s="29">
        <f>G37-I37</f>
        <v>24</v>
      </c>
      <c r="I37" s="29">
        <v>48</v>
      </c>
      <c r="J37" s="29">
        <v>10</v>
      </c>
      <c r="K37" s="29">
        <v>0</v>
      </c>
      <c r="L37" s="29">
        <v>38</v>
      </c>
      <c r="M37" s="29">
        <v>0</v>
      </c>
      <c r="N37" s="74">
        <v>0</v>
      </c>
      <c r="O37" s="29">
        <v>0</v>
      </c>
      <c r="P37" s="74">
        <v>48</v>
      </c>
      <c r="Q37" s="29">
        <v>0</v>
      </c>
      <c r="R37" s="74">
        <v>0</v>
      </c>
      <c r="S37" s="29">
        <v>0</v>
      </c>
      <c r="T37" s="74">
        <v>0</v>
      </c>
      <c r="U37" s="29">
        <v>0</v>
      </c>
      <c r="V37" s="6">
        <f t="shared" si="3"/>
        <v>48</v>
      </c>
      <c r="W37" s="6">
        <f t="shared" si="4"/>
        <v>48</v>
      </c>
      <c r="X37" s="6"/>
    </row>
    <row r="38" spans="1:24">
      <c r="A38" s="28" t="s">
        <v>68</v>
      </c>
      <c r="B38" s="29" t="s">
        <v>46</v>
      </c>
      <c r="C38" s="30"/>
      <c r="D38" s="62">
        <v>3</v>
      </c>
      <c r="E38" s="62"/>
      <c r="F38" s="62"/>
      <c r="G38" s="29">
        <v>72</v>
      </c>
      <c r="H38" s="29">
        <f t="shared" ref="H38:H40" si="24">G38-I38</f>
        <v>24</v>
      </c>
      <c r="I38" s="29">
        <v>48</v>
      </c>
      <c r="J38" s="29">
        <v>20</v>
      </c>
      <c r="K38" s="29">
        <v>0</v>
      </c>
      <c r="L38" s="29">
        <v>28</v>
      </c>
      <c r="M38" s="29">
        <v>0</v>
      </c>
      <c r="N38" s="74">
        <v>0</v>
      </c>
      <c r="O38" s="29">
        <v>0</v>
      </c>
      <c r="P38" s="74">
        <v>48</v>
      </c>
      <c r="Q38" s="29">
        <v>0</v>
      </c>
      <c r="R38" s="74">
        <v>0</v>
      </c>
      <c r="S38" s="29">
        <v>0</v>
      </c>
      <c r="T38" s="74">
        <v>0</v>
      </c>
      <c r="U38" s="29">
        <v>0</v>
      </c>
      <c r="V38" s="6">
        <f t="shared" si="3"/>
        <v>48</v>
      </c>
      <c r="W38" s="6">
        <f t="shared" si="4"/>
        <v>48</v>
      </c>
      <c r="X38" s="6"/>
    </row>
    <row r="39" spans="1:24" ht="24" customHeight="1">
      <c r="A39" s="28" t="s">
        <v>69</v>
      </c>
      <c r="B39" s="31" t="s">
        <v>70</v>
      </c>
      <c r="C39" s="30"/>
      <c r="D39" s="20">
        <v>8</v>
      </c>
      <c r="E39" s="20"/>
      <c r="F39" s="20"/>
      <c r="G39" s="32">
        <v>48</v>
      </c>
      <c r="H39" s="29">
        <f t="shared" si="24"/>
        <v>16</v>
      </c>
      <c r="I39" s="32">
        <v>32</v>
      </c>
      <c r="J39" s="32">
        <v>32</v>
      </c>
      <c r="K39" s="32">
        <v>0</v>
      </c>
      <c r="L39" s="32">
        <v>0</v>
      </c>
      <c r="M39" s="32">
        <v>0</v>
      </c>
      <c r="N39" s="74">
        <v>0</v>
      </c>
      <c r="O39" s="29">
        <v>0</v>
      </c>
      <c r="P39" s="75">
        <v>0</v>
      </c>
      <c r="Q39" s="32">
        <v>0</v>
      </c>
      <c r="R39" s="75">
        <v>0</v>
      </c>
      <c r="S39" s="32">
        <v>0</v>
      </c>
      <c r="T39" s="75">
        <v>0</v>
      </c>
      <c r="U39" s="32">
        <v>32</v>
      </c>
      <c r="V39" s="6">
        <f t="shared" si="3"/>
        <v>32</v>
      </c>
      <c r="W39" s="6">
        <f t="shared" si="4"/>
        <v>32</v>
      </c>
      <c r="X39" s="6"/>
    </row>
    <row r="40" spans="1:24" ht="12.75" customHeight="1">
      <c r="A40" s="28" t="s">
        <v>71</v>
      </c>
      <c r="B40" s="31" t="s">
        <v>72</v>
      </c>
      <c r="C40" s="30"/>
      <c r="D40" s="20">
        <v>5</v>
      </c>
      <c r="E40" s="20"/>
      <c r="F40" s="20"/>
      <c r="G40" s="32">
        <v>48</v>
      </c>
      <c r="H40" s="29">
        <f t="shared" si="24"/>
        <v>16</v>
      </c>
      <c r="I40" s="32">
        <v>32</v>
      </c>
      <c r="J40" s="32">
        <v>32</v>
      </c>
      <c r="K40" s="32">
        <v>0</v>
      </c>
      <c r="L40" s="32">
        <v>0</v>
      </c>
      <c r="M40" s="32">
        <v>0</v>
      </c>
      <c r="N40" s="74">
        <v>0</v>
      </c>
      <c r="O40" s="29">
        <v>0</v>
      </c>
      <c r="P40" s="75">
        <v>0</v>
      </c>
      <c r="Q40" s="32">
        <v>0</v>
      </c>
      <c r="R40" s="75">
        <v>32</v>
      </c>
      <c r="S40" s="32">
        <v>0</v>
      </c>
      <c r="T40" s="75">
        <v>0</v>
      </c>
      <c r="U40" s="32">
        <v>0</v>
      </c>
      <c r="V40" s="6">
        <f t="shared" si="3"/>
        <v>32</v>
      </c>
      <c r="W40" s="6">
        <f t="shared" si="4"/>
        <v>32</v>
      </c>
      <c r="X40" s="6"/>
    </row>
    <row r="41" spans="1:24">
      <c r="A41" s="33" t="s">
        <v>73</v>
      </c>
      <c r="B41" s="34" t="s">
        <v>74</v>
      </c>
      <c r="C41" s="27"/>
      <c r="D41" s="27"/>
      <c r="E41" s="27"/>
      <c r="F41" s="27"/>
      <c r="G41" s="34">
        <f>G42+G58</f>
        <v>3759</v>
      </c>
      <c r="H41" s="34">
        <f t="shared" ref="H41:U41" si="25">H42+H58</f>
        <v>1253</v>
      </c>
      <c r="I41" s="34">
        <f t="shared" si="25"/>
        <v>2506</v>
      </c>
      <c r="J41" s="34">
        <f t="shared" si="25"/>
        <v>986</v>
      </c>
      <c r="K41" s="34">
        <f t="shared" si="25"/>
        <v>0</v>
      </c>
      <c r="L41" s="34">
        <f t="shared" si="25"/>
        <v>1280</v>
      </c>
      <c r="M41" s="34">
        <f t="shared" si="25"/>
        <v>240</v>
      </c>
      <c r="N41" s="34">
        <f t="shared" si="25"/>
        <v>0</v>
      </c>
      <c r="O41" s="34">
        <f t="shared" si="25"/>
        <v>0</v>
      </c>
      <c r="P41" s="34">
        <f t="shared" si="25"/>
        <v>328</v>
      </c>
      <c r="Q41" s="34">
        <f t="shared" si="25"/>
        <v>594</v>
      </c>
      <c r="R41" s="34">
        <f t="shared" si="25"/>
        <v>370</v>
      </c>
      <c r="S41" s="34">
        <f t="shared" si="25"/>
        <v>472</v>
      </c>
      <c r="T41" s="34">
        <f t="shared" si="25"/>
        <v>392</v>
      </c>
      <c r="U41" s="34">
        <f t="shared" si="25"/>
        <v>350</v>
      </c>
      <c r="V41" s="6">
        <f t="shared" si="3"/>
        <v>2506</v>
      </c>
      <c r="W41" s="6">
        <f t="shared" si="4"/>
        <v>2506</v>
      </c>
      <c r="X41" s="6"/>
    </row>
    <row r="42" spans="1:24">
      <c r="A42" s="35" t="s">
        <v>75</v>
      </c>
      <c r="B42" s="36" t="s">
        <v>76</v>
      </c>
      <c r="C42" s="37"/>
      <c r="D42" s="82"/>
      <c r="E42" s="82"/>
      <c r="F42" s="82"/>
      <c r="G42" s="36">
        <f>G43+G55</f>
        <v>1674</v>
      </c>
      <c r="H42" s="36">
        <f t="shared" ref="H42:U42" si="26">H43+H55</f>
        <v>558</v>
      </c>
      <c r="I42" s="36">
        <f t="shared" si="26"/>
        <v>1116</v>
      </c>
      <c r="J42" s="36">
        <f t="shared" si="26"/>
        <v>536</v>
      </c>
      <c r="K42" s="36">
        <f t="shared" si="26"/>
        <v>0</v>
      </c>
      <c r="L42" s="36">
        <f t="shared" si="26"/>
        <v>580</v>
      </c>
      <c r="M42" s="36">
        <f t="shared" si="26"/>
        <v>0</v>
      </c>
      <c r="N42" s="36">
        <f t="shared" si="26"/>
        <v>0</v>
      </c>
      <c r="O42" s="36">
        <f t="shared" si="26"/>
        <v>0</v>
      </c>
      <c r="P42" s="36">
        <f t="shared" si="26"/>
        <v>250</v>
      </c>
      <c r="Q42" s="36">
        <f t="shared" si="26"/>
        <v>328</v>
      </c>
      <c r="R42" s="36">
        <f t="shared" si="26"/>
        <v>164</v>
      </c>
      <c r="S42" s="36">
        <f t="shared" si="26"/>
        <v>180</v>
      </c>
      <c r="T42" s="36">
        <f t="shared" si="26"/>
        <v>64</v>
      </c>
      <c r="U42" s="36">
        <f t="shared" si="26"/>
        <v>130</v>
      </c>
      <c r="V42" s="6">
        <f t="shared" si="3"/>
        <v>1116</v>
      </c>
      <c r="W42" s="6">
        <f t="shared" si="4"/>
        <v>1116</v>
      </c>
      <c r="X42" s="6"/>
    </row>
    <row r="43" spans="1:24">
      <c r="A43" s="38"/>
      <c r="B43" s="39" t="s">
        <v>77</v>
      </c>
      <c r="C43" s="38"/>
      <c r="D43" s="83"/>
      <c r="E43" s="38"/>
      <c r="F43" s="38"/>
      <c r="G43" s="41">
        <f t="shared" ref="G43:H43" si="27">SUM(G44:G54)</f>
        <v>1431</v>
      </c>
      <c r="H43" s="41">
        <f t="shared" si="27"/>
        <v>477</v>
      </c>
      <c r="I43" s="41">
        <f>SUM(I44:I54)</f>
        <v>954</v>
      </c>
      <c r="J43" s="41">
        <f t="shared" ref="J43:U43" si="28">SUM(J44:J54)</f>
        <v>516</v>
      </c>
      <c r="K43" s="41">
        <f t="shared" si="28"/>
        <v>0</v>
      </c>
      <c r="L43" s="41">
        <f t="shared" si="28"/>
        <v>438</v>
      </c>
      <c r="M43" s="41">
        <f t="shared" si="28"/>
        <v>0</v>
      </c>
      <c r="N43" s="41">
        <f t="shared" si="28"/>
        <v>0</v>
      </c>
      <c r="O43" s="41">
        <f t="shared" si="28"/>
        <v>0</v>
      </c>
      <c r="P43" s="41">
        <f t="shared" si="28"/>
        <v>250</v>
      </c>
      <c r="Q43" s="41">
        <f t="shared" si="28"/>
        <v>278</v>
      </c>
      <c r="R43" s="41">
        <f t="shared" si="28"/>
        <v>124</v>
      </c>
      <c r="S43" s="41">
        <f t="shared" si="28"/>
        <v>140</v>
      </c>
      <c r="T43" s="41">
        <f t="shared" si="28"/>
        <v>64</v>
      </c>
      <c r="U43" s="41">
        <f t="shared" si="28"/>
        <v>98</v>
      </c>
      <c r="V43" s="6">
        <f t="shared" si="3"/>
        <v>954</v>
      </c>
      <c r="W43" s="6">
        <f t="shared" si="4"/>
        <v>954</v>
      </c>
      <c r="X43" s="6"/>
    </row>
    <row r="44" spans="1:24">
      <c r="A44" s="42" t="s">
        <v>78</v>
      </c>
      <c r="B44" s="29" t="s">
        <v>79</v>
      </c>
      <c r="C44" s="30">
        <v>6</v>
      </c>
      <c r="D44" s="62"/>
      <c r="E44" s="62"/>
      <c r="F44" s="62"/>
      <c r="G44" s="29">
        <v>147</v>
      </c>
      <c r="H44" s="29">
        <f>G44-I44</f>
        <v>49</v>
      </c>
      <c r="I44" s="29">
        <v>98</v>
      </c>
      <c r="J44" s="29">
        <v>38</v>
      </c>
      <c r="K44" s="29">
        <v>0</v>
      </c>
      <c r="L44" s="29">
        <v>60</v>
      </c>
      <c r="M44" s="29">
        <v>0</v>
      </c>
      <c r="N44" s="74">
        <v>0</v>
      </c>
      <c r="O44" s="29">
        <v>0</v>
      </c>
      <c r="P44" s="74">
        <v>0</v>
      </c>
      <c r="Q44" s="29">
        <v>0</v>
      </c>
      <c r="R44" s="74">
        <v>34</v>
      </c>
      <c r="S44" s="29">
        <v>64</v>
      </c>
      <c r="T44" s="74">
        <v>0</v>
      </c>
      <c r="U44" s="29">
        <v>0</v>
      </c>
      <c r="V44" s="6">
        <f t="shared" si="3"/>
        <v>98</v>
      </c>
      <c r="W44" s="6">
        <f t="shared" si="4"/>
        <v>98</v>
      </c>
      <c r="X44" s="6"/>
    </row>
    <row r="45" spans="1:24">
      <c r="A45" s="42" t="s">
        <v>80</v>
      </c>
      <c r="B45" s="29" t="s">
        <v>81</v>
      </c>
      <c r="C45" s="30">
        <v>4</v>
      </c>
      <c r="D45" s="62"/>
      <c r="E45" s="62"/>
      <c r="F45" s="62"/>
      <c r="G45" s="29">
        <v>165</v>
      </c>
      <c r="H45" s="29">
        <f t="shared" ref="H45:H54" si="29">G45-I45</f>
        <v>55</v>
      </c>
      <c r="I45" s="29">
        <v>110</v>
      </c>
      <c r="J45" s="29">
        <v>40</v>
      </c>
      <c r="K45" s="29">
        <v>0</v>
      </c>
      <c r="L45" s="29">
        <v>70</v>
      </c>
      <c r="M45" s="29">
        <v>0</v>
      </c>
      <c r="N45" s="74">
        <v>0</v>
      </c>
      <c r="O45" s="29">
        <v>0</v>
      </c>
      <c r="P45" s="74">
        <v>40</v>
      </c>
      <c r="Q45" s="29">
        <v>70</v>
      </c>
      <c r="R45" s="74">
        <v>0</v>
      </c>
      <c r="S45" s="29">
        <v>0</v>
      </c>
      <c r="T45" s="74">
        <v>0</v>
      </c>
      <c r="U45" s="29">
        <v>0</v>
      </c>
      <c r="V45" s="6">
        <f t="shared" si="3"/>
        <v>110</v>
      </c>
      <c r="W45" s="6">
        <f t="shared" si="4"/>
        <v>110</v>
      </c>
    </row>
    <row r="46" spans="1:24">
      <c r="A46" s="42" t="s">
        <v>82</v>
      </c>
      <c r="B46" s="29" t="s">
        <v>211</v>
      </c>
      <c r="C46" s="30">
        <v>6</v>
      </c>
      <c r="D46" s="62"/>
      <c r="E46" s="62"/>
      <c r="F46" s="62"/>
      <c r="G46" s="29">
        <v>300</v>
      </c>
      <c r="H46" s="29">
        <f t="shared" si="29"/>
        <v>100</v>
      </c>
      <c r="I46" s="29">
        <v>200</v>
      </c>
      <c r="J46" s="29">
        <v>80</v>
      </c>
      <c r="K46" s="29">
        <v>0</v>
      </c>
      <c r="L46" s="29">
        <v>120</v>
      </c>
      <c r="M46" s="29">
        <v>0</v>
      </c>
      <c r="N46" s="74">
        <v>0</v>
      </c>
      <c r="O46" s="29">
        <v>0</v>
      </c>
      <c r="P46" s="74">
        <v>40</v>
      </c>
      <c r="Q46" s="29">
        <v>58</v>
      </c>
      <c r="R46" s="74">
        <v>56</v>
      </c>
      <c r="S46" s="29">
        <v>46</v>
      </c>
      <c r="T46" s="74">
        <v>0</v>
      </c>
      <c r="U46" s="29">
        <v>0</v>
      </c>
      <c r="V46" s="6">
        <f t="shared" si="3"/>
        <v>200</v>
      </c>
      <c r="W46" s="6">
        <f t="shared" si="4"/>
        <v>200</v>
      </c>
    </row>
    <row r="47" spans="1:24" s="70" customFormat="1">
      <c r="A47" s="42" t="s">
        <v>83</v>
      </c>
      <c r="B47" s="29" t="s">
        <v>84</v>
      </c>
      <c r="C47" s="30">
        <v>4</v>
      </c>
      <c r="D47" s="62"/>
      <c r="E47" s="62"/>
      <c r="F47" s="62"/>
      <c r="G47" s="29">
        <v>150</v>
      </c>
      <c r="H47" s="29">
        <f t="shared" si="29"/>
        <v>50</v>
      </c>
      <c r="I47" s="29">
        <v>100</v>
      </c>
      <c r="J47" s="29">
        <v>60</v>
      </c>
      <c r="K47" s="29">
        <v>0</v>
      </c>
      <c r="L47" s="29">
        <v>40</v>
      </c>
      <c r="M47" s="29">
        <v>0</v>
      </c>
      <c r="N47" s="74">
        <v>0</v>
      </c>
      <c r="O47" s="29">
        <v>0</v>
      </c>
      <c r="P47" s="74">
        <v>40</v>
      </c>
      <c r="Q47" s="29">
        <v>60</v>
      </c>
      <c r="R47" s="74">
        <v>0</v>
      </c>
      <c r="S47" s="29">
        <v>0</v>
      </c>
      <c r="T47" s="74">
        <v>0</v>
      </c>
      <c r="U47" s="29">
        <v>0</v>
      </c>
      <c r="V47" s="69">
        <f t="shared" si="3"/>
        <v>100</v>
      </c>
      <c r="W47" s="6">
        <f t="shared" si="4"/>
        <v>100</v>
      </c>
    </row>
    <row r="48" spans="1:24" ht="15" customHeight="1">
      <c r="A48" s="42" t="s">
        <v>85</v>
      </c>
      <c r="B48" s="32" t="s">
        <v>86</v>
      </c>
      <c r="C48" s="93">
        <v>6</v>
      </c>
      <c r="D48" s="20"/>
      <c r="E48" s="20"/>
      <c r="F48" s="20"/>
      <c r="G48" s="32">
        <v>96</v>
      </c>
      <c r="H48" s="29">
        <f t="shared" si="29"/>
        <v>32</v>
      </c>
      <c r="I48" s="32">
        <v>64</v>
      </c>
      <c r="J48" s="32">
        <v>50</v>
      </c>
      <c r="K48" s="32">
        <v>0</v>
      </c>
      <c r="L48" s="32">
        <v>14</v>
      </c>
      <c r="M48" s="32">
        <v>0</v>
      </c>
      <c r="N48" s="74">
        <v>0</v>
      </c>
      <c r="O48" s="29">
        <v>0</v>
      </c>
      <c r="P48" s="75">
        <v>0</v>
      </c>
      <c r="Q48" s="32">
        <v>0</v>
      </c>
      <c r="R48" s="75">
        <v>34</v>
      </c>
      <c r="S48" s="32">
        <v>30</v>
      </c>
      <c r="T48" s="75">
        <v>0</v>
      </c>
      <c r="U48" s="32">
        <v>0</v>
      </c>
      <c r="V48" s="6">
        <f t="shared" si="3"/>
        <v>64</v>
      </c>
      <c r="W48" s="6">
        <f t="shared" si="4"/>
        <v>64</v>
      </c>
    </row>
    <row r="49" spans="1:23" ht="15" customHeight="1">
      <c r="A49" s="42" t="s">
        <v>87</v>
      </c>
      <c r="B49" s="32" t="s">
        <v>88</v>
      </c>
      <c r="C49" s="93">
        <v>4</v>
      </c>
      <c r="D49" s="20"/>
      <c r="E49" s="20"/>
      <c r="F49" s="20"/>
      <c r="G49" s="32">
        <v>138</v>
      </c>
      <c r="H49" s="29">
        <f t="shared" si="29"/>
        <v>46</v>
      </c>
      <c r="I49" s="32">
        <v>92</v>
      </c>
      <c r="J49" s="32">
        <v>50</v>
      </c>
      <c r="K49" s="32">
        <v>0</v>
      </c>
      <c r="L49" s="32">
        <v>42</v>
      </c>
      <c r="M49" s="32">
        <v>0</v>
      </c>
      <c r="N49" s="74">
        <v>0</v>
      </c>
      <c r="O49" s="29">
        <v>0</v>
      </c>
      <c r="P49" s="75">
        <v>34</v>
      </c>
      <c r="Q49" s="32">
        <v>58</v>
      </c>
      <c r="R49" s="75">
        <v>0</v>
      </c>
      <c r="S49" s="32">
        <v>0</v>
      </c>
      <c r="T49" s="75">
        <v>0</v>
      </c>
      <c r="U49" s="32">
        <v>0</v>
      </c>
      <c r="V49" s="6">
        <f t="shared" si="3"/>
        <v>92</v>
      </c>
      <c r="W49" s="6">
        <f t="shared" si="4"/>
        <v>92</v>
      </c>
    </row>
    <row r="50" spans="1:23" ht="15" customHeight="1">
      <c r="A50" s="42" t="s">
        <v>89</v>
      </c>
      <c r="B50" s="32" t="s">
        <v>90</v>
      </c>
      <c r="C50" s="94"/>
      <c r="D50" s="20">
        <v>3</v>
      </c>
      <c r="E50" s="20"/>
      <c r="F50" s="20"/>
      <c r="G50" s="32">
        <v>90</v>
      </c>
      <c r="H50" s="29">
        <f t="shared" si="29"/>
        <v>30</v>
      </c>
      <c r="I50" s="32">
        <v>60</v>
      </c>
      <c r="J50" s="32">
        <v>30</v>
      </c>
      <c r="K50" s="32">
        <v>0</v>
      </c>
      <c r="L50" s="32">
        <v>30</v>
      </c>
      <c r="M50" s="32">
        <v>0</v>
      </c>
      <c r="N50" s="74">
        <v>0</v>
      </c>
      <c r="O50" s="29">
        <v>0</v>
      </c>
      <c r="P50" s="75">
        <v>60</v>
      </c>
      <c r="Q50" s="32">
        <v>0</v>
      </c>
      <c r="R50" s="75">
        <v>0</v>
      </c>
      <c r="S50" s="32">
        <v>0</v>
      </c>
      <c r="T50" s="75">
        <v>0</v>
      </c>
      <c r="U50" s="32">
        <v>0</v>
      </c>
      <c r="V50" s="6">
        <f t="shared" si="3"/>
        <v>60</v>
      </c>
      <c r="W50" s="6">
        <f t="shared" si="4"/>
        <v>60</v>
      </c>
    </row>
    <row r="51" spans="1:23" ht="24.75" customHeight="1">
      <c r="A51" s="42" t="s">
        <v>91</v>
      </c>
      <c r="B51" s="32" t="s">
        <v>92</v>
      </c>
      <c r="C51" s="94">
        <v>7</v>
      </c>
      <c r="D51" s="20"/>
      <c r="E51" s="20"/>
      <c r="F51" s="20"/>
      <c r="G51" s="32">
        <v>96</v>
      </c>
      <c r="H51" s="29">
        <f t="shared" si="29"/>
        <v>32</v>
      </c>
      <c r="I51" s="32">
        <v>64</v>
      </c>
      <c r="J51" s="32">
        <v>46</v>
      </c>
      <c r="K51" s="32">
        <v>0</v>
      </c>
      <c r="L51" s="32">
        <v>18</v>
      </c>
      <c r="M51" s="32">
        <v>0</v>
      </c>
      <c r="N51" s="74">
        <v>0</v>
      </c>
      <c r="O51" s="29">
        <v>0</v>
      </c>
      <c r="P51" s="75">
        <v>0</v>
      </c>
      <c r="Q51" s="32">
        <v>0</v>
      </c>
      <c r="R51" s="75">
        <v>0</v>
      </c>
      <c r="S51" s="32">
        <v>0</v>
      </c>
      <c r="T51" s="75">
        <v>64</v>
      </c>
      <c r="U51" s="32">
        <v>0</v>
      </c>
      <c r="V51" s="6">
        <f t="shared" si="3"/>
        <v>64</v>
      </c>
      <c r="W51" s="6">
        <f t="shared" si="4"/>
        <v>64</v>
      </c>
    </row>
    <row r="52" spans="1:23" ht="25.5" customHeight="1">
      <c r="A52" s="42" t="s">
        <v>93</v>
      </c>
      <c r="B52" s="32" t="s">
        <v>94</v>
      </c>
      <c r="C52" s="94"/>
      <c r="D52" s="20">
        <v>8</v>
      </c>
      <c r="E52" s="20"/>
      <c r="F52" s="20"/>
      <c r="G52" s="32">
        <v>72</v>
      </c>
      <c r="H52" s="29">
        <f t="shared" si="29"/>
        <v>24</v>
      </c>
      <c r="I52" s="32">
        <v>48</v>
      </c>
      <c r="J52" s="32">
        <v>40</v>
      </c>
      <c r="K52" s="32">
        <v>0</v>
      </c>
      <c r="L52" s="32">
        <v>8</v>
      </c>
      <c r="M52" s="32">
        <v>0</v>
      </c>
      <c r="N52" s="74">
        <v>0</v>
      </c>
      <c r="O52" s="29">
        <v>0</v>
      </c>
      <c r="P52" s="75">
        <v>0</v>
      </c>
      <c r="Q52" s="32">
        <v>0</v>
      </c>
      <c r="R52" s="75">
        <v>0</v>
      </c>
      <c r="S52" s="32">
        <v>0</v>
      </c>
      <c r="T52" s="75">
        <v>0</v>
      </c>
      <c r="U52" s="32">
        <v>48</v>
      </c>
      <c r="V52" s="6">
        <f t="shared" si="3"/>
        <v>48</v>
      </c>
      <c r="W52" s="6">
        <f t="shared" si="4"/>
        <v>48</v>
      </c>
    </row>
    <row r="53" spans="1:23" ht="24.75" customHeight="1">
      <c r="A53" s="42" t="s">
        <v>95</v>
      </c>
      <c r="B53" s="32" t="s">
        <v>96</v>
      </c>
      <c r="C53" s="94">
        <v>8</v>
      </c>
      <c r="D53" s="20"/>
      <c r="E53" s="20"/>
      <c r="F53" s="20"/>
      <c r="G53" s="32">
        <v>75</v>
      </c>
      <c r="H53" s="29">
        <f t="shared" si="29"/>
        <v>25</v>
      </c>
      <c r="I53" s="32">
        <v>50</v>
      </c>
      <c r="J53" s="32">
        <v>34</v>
      </c>
      <c r="K53" s="32">
        <v>0</v>
      </c>
      <c r="L53" s="32">
        <v>16</v>
      </c>
      <c r="M53" s="32">
        <v>0</v>
      </c>
      <c r="N53" s="74">
        <v>0</v>
      </c>
      <c r="O53" s="29">
        <v>0</v>
      </c>
      <c r="P53" s="75">
        <v>0</v>
      </c>
      <c r="Q53" s="32">
        <v>0</v>
      </c>
      <c r="R53" s="75">
        <v>0</v>
      </c>
      <c r="S53" s="32">
        <v>0</v>
      </c>
      <c r="T53" s="75">
        <v>0</v>
      </c>
      <c r="U53" s="32">
        <v>50</v>
      </c>
      <c r="V53" s="6">
        <f t="shared" si="3"/>
        <v>50</v>
      </c>
      <c r="W53" s="6">
        <f t="shared" si="4"/>
        <v>50</v>
      </c>
    </row>
    <row r="54" spans="1:23">
      <c r="A54" s="42" t="s">
        <v>97</v>
      </c>
      <c r="B54" s="29" t="s">
        <v>98</v>
      </c>
      <c r="C54" s="94"/>
      <c r="D54" s="62">
        <v>4</v>
      </c>
      <c r="E54" s="62"/>
      <c r="F54" s="62"/>
      <c r="G54" s="29">
        <v>102</v>
      </c>
      <c r="H54" s="29">
        <f t="shared" si="29"/>
        <v>34</v>
      </c>
      <c r="I54" s="29">
        <v>68</v>
      </c>
      <c r="J54" s="29">
        <v>48</v>
      </c>
      <c r="K54" s="29">
        <v>0</v>
      </c>
      <c r="L54" s="29">
        <v>20</v>
      </c>
      <c r="M54" s="29">
        <v>0</v>
      </c>
      <c r="N54" s="74">
        <v>0</v>
      </c>
      <c r="O54" s="29">
        <v>0</v>
      </c>
      <c r="P54" s="74">
        <v>36</v>
      </c>
      <c r="Q54" s="29">
        <v>32</v>
      </c>
      <c r="R54" s="74">
        <v>0</v>
      </c>
      <c r="S54" s="29">
        <v>0</v>
      </c>
      <c r="T54" s="74">
        <v>0</v>
      </c>
      <c r="U54" s="29">
        <v>0</v>
      </c>
      <c r="V54" s="6">
        <f t="shared" si="3"/>
        <v>68</v>
      </c>
      <c r="W54" s="6">
        <f t="shared" si="4"/>
        <v>68</v>
      </c>
    </row>
    <row r="55" spans="1:23">
      <c r="A55" s="41"/>
      <c r="B55" s="40" t="s">
        <v>99</v>
      </c>
      <c r="C55" s="83"/>
      <c r="D55" s="83"/>
      <c r="E55" s="38"/>
      <c r="F55" s="38"/>
      <c r="G55" s="41">
        <f t="shared" ref="G55:H55" si="30">G56+G57</f>
        <v>243</v>
      </c>
      <c r="H55" s="41">
        <f t="shared" si="30"/>
        <v>81</v>
      </c>
      <c r="I55" s="41">
        <f>I56+I57</f>
        <v>162</v>
      </c>
      <c r="J55" s="41">
        <f t="shared" ref="J55" si="31">J56+J57</f>
        <v>20</v>
      </c>
      <c r="K55" s="41">
        <f t="shared" ref="K55:L55" si="32">K56+K57</f>
        <v>0</v>
      </c>
      <c r="L55" s="41">
        <f t="shared" si="32"/>
        <v>142</v>
      </c>
      <c r="M55" s="41">
        <f t="shared" ref="M55" si="33">M56+M57</f>
        <v>0</v>
      </c>
      <c r="N55" s="41">
        <f t="shared" ref="N55:O55" si="34">N56+N57</f>
        <v>0</v>
      </c>
      <c r="O55" s="41">
        <f t="shared" si="34"/>
        <v>0</v>
      </c>
      <c r="P55" s="41">
        <f t="shared" ref="P55" si="35">P56+P57</f>
        <v>0</v>
      </c>
      <c r="Q55" s="41">
        <f t="shared" ref="Q55:R55" si="36">Q56+Q57</f>
        <v>50</v>
      </c>
      <c r="R55" s="41">
        <f t="shared" si="36"/>
        <v>40</v>
      </c>
      <c r="S55" s="41">
        <f t="shared" ref="S55" si="37">S56+S57</f>
        <v>40</v>
      </c>
      <c r="T55" s="41">
        <f t="shared" ref="T55:U55" si="38">T56+T57</f>
        <v>0</v>
      </c>
      <c r="U55" s="41">
        <f t="shared" si="38"/>
        <v>32</v>
      </c>
      <c r="V55" s="6">
        <f t="shared" si="3"/>
        <v>162</v>
      </c>
      <c r="W55" s="6">
        <f t="shared" si="4"/>
        <v>162</v>
      </c>
    </row>
    <row r="56" spans="1:23" ht="27.75" customHeight="1">
      <c r="A56" s="42" t="s">
        <v>100</v>
      </c>
      <c r="B56" s="43" t="s">
        <v>101</v>
      </c>
      <c r="C56" s="94"/>
      <c r="D56" s="84">
        <v>6</v>
      </c>
      <c r="E56" s="84"/>
      <c r="F56" s="84"/>
      <c r="G56" s="44">
        <v>243</v>
      </c>
      <c r="H56" s="44">
        <v>81</v>
      </c>
      <c r="I56" s="44">
        <v>162</v>
      </c>
      <c r="J56" s="44">
        <v>20</v>
      </c>
      <c r="K56" s="44">
        <v>0</v>
      </c>
      <c r="L56" s="44">
        <v>142</v>
      </c>
      <c r="M56" s="44">
        <v>0</v>
      </c>
      <c r="N56" s="75">
        <v>0</v>
      </c>
      <c r="O56" s="44">
        <v>0</v>
      </c>
      <c r="P56" s="75">
        <v>0</v>
      </c>
      <c r="Q56" s="44">
        <v>50</v>
      </c>
      <c r="R56" s="75">
        <v>40</v>
      </c>
      <c r="S56" s="44">
        <v>40</v>
      </c>
      <c r="T56" s="75">
        <v>0</v>
      </c>
      <c r="U56" s="44">
        <v>32</v>
      </c>
      <c r="V56" s="6">
        <f t="shared" si="3"/>
        <v>162</v>
      </c>
      <c r="W56" s="6">
        <f t="shared" si="4"/>
        <v>162</v>
      </c>
    </row>
    <row r="57" spans="1:23" s="70" customFormat="1">
      <c r="A57" s="42" t="s">
        <v>102</v>
      </c>
      <c r="B57" s="71"/>
      <c r="C57" s="30"/>
      <c r="D57" s="62">
        <v>8</v>
      </c>
      <c r="E57" s="62"/>
      <c r="F57" s="62"/>
      <c r="G57" s="29">
        <v>0</v>
      </c>
      <c r="H57" s="44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75">
        <v>0</v>
      </c>
      <c r="O57" s="44">
        <v>0</v>
      </c>
      <c r="P57" s="74">
        <v>0</v>
      </c>
      <c r="Q57" s="29">
        <v>0</v>
      </c>
      <c r="R57" s="74">
        <v>0</v>
      </c>
      <c r="S57" s="29">
        <v>0</v>
      </c>
      <c r="T57" s="74">
        <v>0</v>
      </c>
      <c r="U57" s="29">
        <v>0</v>
      </c>
      <c r="V57" s="69">
        <f t="shared" si="3"/>
        <v>0</v>
      </c>
      <c r="W57" s="6">
        <f t="shared" si="4"/>
        <v>0</v>
      </c>
    </row>
    <row r="58" spans="1:23">
      <c r="A58" s="36" t="s">
        <v>103</v>
      </c>
      <c r="B58" s="36" t="s">
        <v>104</v>
      </c>
      <c r="C58" s="82"/>
      <c r="D58" s="82"/>
      <c r="E58" s="82"/>
      <c r="F58" s="82"/>
      <c r="G58" s="36">
        <f>G59+G71+G74+G79+G82+G86</f>
        <v>2085</v>
      </c>
      <c r="H58" s="36">
        <f t="shared" ref="H58:U58" si="39">H59+H71+H74+H79+H82+H86</f>
        <v>695</v>
      </c>
      <c r="I58" s="36">
        <f t="shared" si="39"/>
        <v>1390</v>
      </c>
      <c r="J58" s="36">
        <f t="shared" si="39"/>
        <v>450</v>
      </c>
      <c r="K58" s="36">
        <f t="shared" si="39"/>
        <v>0</v>
      </c>
      <c r="L58" s="36">
        <f t="shared" si="39"/>
        <v>700</v>
      </c>
      <c r="M58" s="36">
        <f t="shared" si="39"/>
        <v>240</v>
      </c>
      <c r="N58" s="36">
        <f t="shared" si="39"/>
        <v>0</v>
      </c>
      <c r="O58" s="36">
        <f t="shared" si="39"/>
        <v>0</v>
      </c>
      <c r="P58" s="36">
        <f t="shared" si="39"/>
        <v>78</v>
      </c>
      <c r="Q58" s="36">
        <f t="shared" si="39"/>
        <v>266</v>
      </c>
      <c r="R58" s="36">
        <f t="shared" si="39"/>
        <v>206</v>
      </c>
      <c r="S58" s="36">
        <f t="shared" si="39"/>
        <v>292</v>
      </c>
      <c r="T58" s="36">
        <f t="shared" si="39"/>
        <v>328</v>
      </c>
      <c r="U58" s="36">
        <f t="shared" si="39"/>
        <v>220</v>
      </c>
      <c r="V58" s="6">
        <f t="shared" si="3"/>
        <v>1390</v>
      </c>
      <c r="W58" s="6">
        <f t="shared" si="4"/>
        <v>1390</v>
      </c>
    </row>
    <row r="59" spans="1:23" ht="12.75" customHeight="1">
      <c r="A59" s="45" t="s">
        <v>105</v>
      </c>
      <c r="B59" s="46" t="s">
        <v>106</v>
      </c>
      <c r="C59" s="95">
        <v>8</v>
      </c>
      <c r="D59" s="85"/>
      <c r="E59" s="85"/>
      <c r="F59" s="85"/>
      <c r="G59" s="46">
        <f>SUM(G60:G65)</f>
        <v>1404</v>
      </c>
      <c r="H59" s="46">
        <f t="shared" ref="H59:U59" si="40">SUM(H60:H65)</f>
        <v>468</v>
      </c>
      <c r="I59" s="46">
        <f t="shared" si="40"/>
        <v>936</v>
      </c>
      <c r="J59" s="46">
        <f t="shared" si="40"/>
        <v>232</v>
      </c>
      <c r="K59" s="46">
        <f t="shared" si="40"/>
        <v>0</v>
      </c>
      <c r="L59" s="46">
        <f t="shared" si="40"/>
        <v>524</v>
      </c>
      <c r="M59" s="46">
        <f t="shared" si="40"/>
        <v>180</v>
      </c>
      <c r="N59" s="46">
        <f t="shared" si="40"/>
        <v>0</v>
      </c>
      <c r="O59" s="46">
        <f t="shared" si="40"/>
        <v>0</v>
      </c>
      <c r="P59" s="46">
        <f t="shared" si="40"/>
        <v>78</v>
      </c>
      <c r="Q59" s="46">
        <f t="shared" si="40"/>
        <v>158</v>
      </c>
      <c r="R59" s="46">
        <f t="shared" si="40"/>
        <v>206</v>
      </c>
      <c r="S59" s="46">
        <f t="shared" si="40"/>
        <v>176</v>
      </c>
      <c r="T59" s="46">
        <f t="shared" si="40"/>
        <v>238</v>
      </c>
      <c r="U59" s="46">
        <f t="shared" si="40"/>
        <v>80</v>
      </c>
      <c r="V59" s="6">
        <f t="shared" si="3"/>
        <v>936</v>
      </c>
      <c r="W59" s="6">
        <f t="shared" si="4"/>
        <v>936</v>
      </c>
    </row>
    <row r="60" spans="1:23" ht="27" customHeight="1">
      <c r="A60" s="42" t="s">
        <v>107</v>
      </c>
      <c r="B60" s="32" t="s">
        <v>108</v>
      </c>
      <c r="C60" s="94">
        <v>6</v>
      </c>
      <c r="D60" s="20"/>
      <c r="E60" s="20"/>
      <c r="F60" s="20"/>
      <c r="G60" s="32">
        <v>291</v>
      </c>
      <c r="H60" s="32">
        <f>G60-I60</f>
        <v>97</v>
      </c>
      <c r="I60" s="32">
        <v>194</v>
      </c>
      <c r="J60" s="32">
        <v>2</v>
      </c>
      <c r="K60" s="32">
        <v>0</v>
      </c>
      <c r="L60" s="32">
        <v>192</v>
      </c>
      <c r="M60" s="32">
        <v>0</v>
      </c>
      <c r="N60" s="75">
        <v>0</v>
      </c>
      <c r="O60" s="32">
        <v>0</v>
      </c>
      <c r="P60" s="75">
        <v>34</v>
      </c>
      <c r="Q60" s="32">
        <v>46</v>
      </c>
      <c r="R60" s="75">
        <v>64</v>
      </c>
      <c r="S60" s="32">
        <v>50</v>
      </c>
      <c r="T60" s="75">
        <v>0</v>
      </c>
      <c r="U60" s="32">
        <v>0</v>
      </c>
      <c r="V60" s="6">
        <f t="shared" si="3"/>
        <v>194</v>
      </c>
      <c r="W60" s="6">
        <f t="shared" si="4"/>
        <v>194</v>
      </c>
    </row>
    <row r="61" spans="1:23" ht="24.75" customHeight="1">
      <c r="A61" s="42" t="s">
        <v>109</v>
      </c>
      <c r="B61" s="32" t="s">
        <v>110</v>
      </c>
      <c r="C61" s="94"/>
      <c r="D61" s="20"/>
      <c r="E61" s="20">
        <v>4</v>
      </c>
      <c r="F61" s="20"/>
      <c r="G61" s="32">
        <v>138</v>
      </c>
      <c r="H61" s="32">
        <f t="shared" ref="H61:H65" si="41">G61-I61</f>
        <v>46</v>
      </c>
      <c r="I61" s="32">
        <v>92</v>
      </c>
      <c r="J61" s="32">
        <v>2</v>
      </c>
      <c r="K61" s="32">
        <v>0</v>
      </c>
      <c r="L61" s="32">
        <v>60</v>
      </c>
      <c r="M61" s="32">
        <v>30</v>
      </c>
      <c r="N61" s="75">
        <v>0</v>
      </c>
      <c r="O61" s="32">
        <v>0</v>
      </c>
      <c r="P61" s="75">
        <v>44</v>
      </c>
      <c r="Q61" s="32">
        <v>48</v>
      </c>
      <c r="R61" s="75">
        <v>0</v>
      </c>
      <c r="S61" s="32">
        <v>0</v>
      </c>
      <c r="T61" s="75">
        <v>0</v>
      </c>
      <c r="U61" s="32">
        <v>0</v>
      </c>
      <c r="V61" s="6">
        <f t="shared" si="3"/>
        <v>92</v>
      </c>
      <c r="W61" s="6">
        <f t="shared" si="4"/>
        <v>92</v>
      </c>
    </row>
    <row r="62" spans="1:23" ht="87.75" customHeight="1">
      <c r="A62" s="42" t="s">
        <v>111</v>
      </c>
      <c r="B62" s="32" t="s">
        <v>212</v>
      </c>
      <c r="C62" s="94"/>
      <c r="D62" s="20"/>
      <c r="E62" s="92" t="s">
        <v>216</v>
      </c>
      <c r="F62" s="62"/>
      <c r="G62" s="29">
        <v>480</v>
      </c>
      <c r="H62" s="32">
        <f t="shared" si="41"/>
        <v>160</v>
      </c>
      <c r="I62" s="29">
        <v>320</v>
      </c>
      <c r="J62" s="29">
        <v>46</v>
      </c>
      <c r="K62" s="29">
        <v>0</v>
      </c>
      <c r="L62" s="29">
        <v>154</v>
      </c>
      <c r="M62" s="29">
        <v>120</v>
      </c>
      <c r="N62" s="75">
        <v>0</v>
      </c>
      <c r="O62" s="32">
        <v>0</v>
      </c>
      <c r="P62" s="74">
        <v>0</v>
      </c>
      <c r="Q62" s="29">
        <v>32</v>
      </c>
      <c r="R62" s="74">
        <v>60</v>
      </c>
      <c r="S62" s="29">
        <v>60</v>
      </c>
      <c r="T62" s="74">
        <v>88</v>
      </c>
      <c r="U62" s="29">
        <v>80</v>
      </c>
      <c r="V62" s="6">
        <f t="shared" si="3"/>
        <v>320</v>
      </c>
      <c r="W62" s="6">
        <f t="shared" si="4"/>
        <v>320</v>
      </c>
    </row>
    <row r="63" spans="1:23" ht="36" customHeight="1">
      <c r="A63" s="42" t="s">
        <v>112</v>
      </c>
      <c r="B63" s="32" t="s">
        <v>113</v>
      </c>
      <c r="C63" s="94"/>
      <c r="D63" s="20"/>
      <c r="E63" s="20"/>
      <c r="F63" s="20"/>
      <c r="G63" s="32">
        <v>75</v>
      </c>
      <c r="H63" s="32">
        <f t="shared" si="41"/>
        <v>25</v>
      </c>
      <c r="I63" s="32">
        <v>50</v>
      </c>
      <c r="J63" s="32">
        <v>30</v>
      </c>
      <c r="K63" s="32">
        <v>0</v>
      </c>
      <c r="L63" s="32">
        <v>20</v>
      </c>
      <c r="M63" s="32">
        <v>0</v>
      </c>
      <c r="N63" s="75">
        <v>0</v>
      </c>
      <c r="O63" s="32">
        <v>0</v>
      </c>
      <c r="P63" s="75">
        <v>0</v>
      </c>
      <c r="Q63" s="32">
        <v>0</v>
      </c>
      <c r="R63" s="75">
        <v>50</v>
      </c>
      <c r="S63" s="32">
        <v>0</v>
      </c>
      <c r="T63" s="75">
        <v>0</v>
      </c>
      <c r="U63" s="32">
        <v>0</v>
      </c>
      <c r="V63" s="6">
        <f t="shared" si="3"/>
        <v>50</v>
      </c>
      <c r="W63" s="6">
        <f t="shared" si="4"/>
        <v>50</v>
      </c>
    </row>
    <row r="64" spans="1:23" ht="63.75" customHeight="1">
      <c r="A64" s="42" t="s">
        <v>114</v>
      </c>
      <c r="B64" s="32" t="s">
        <v>213</v>
      </c>
      <c r="C64" s="94">
        <v>7</v>
      </c>
      <c r="D64" s="20"/>
      <c r="E64" s="20"/>
      <c r="F64" s="20"/>
      <c r="G64" s="32">
        <v>345</v>
      </c>
      <c r="H64" s="32">
        <f t="shared" si="41"/>
        <v>115</v>
      </c>
      <c r="I64" s="32">
        <v>230</v>
      </c>
      <c r="J64" s="32">
        <v>150</v>
      </c>
      <c r="K64" s="32">
        <v>0</v>
      </c>
      <c r="L64" s="32">
        <v>80</v>
      </c>
      <c r="M64" s="32">
        <v>0</v>
      </c>
      <c r="N64" s="75">
        <v>0</v>
      </c>
      <c r="O64" s="32">
        <v>0</v>
      </c>
      <c r="P64" s="75">
        <v>0</v>
      </c>
      <c r="Q64" s="32">
        <v>32</v>
      </c>
      <c r="R64" s="75">
        <v>32</v>
      </c>
      <c r="S64" s="32">
        <v>66</v>
      </c>
      <c r="T64" s="75">
        <v>100</v>
      </c>
      <c r="U64" s="32">
        <v>0</v>
      </c>
      <c r="V64" s="6">
        <f t="shared" si="3"/>
        <v>230</v>
      </c>
      <c r="W64" s="6">
        <f t="shared" si="4"/>
        <v>230</v>
      </c>
    </row>
    <row r="65" spans="1:23" ht="27.75" customHeight="1">
      <c r="A65" s="42" t="s">
        <v>115</v>
      </c>
      <c r="B65" s="31" t="s">
        <v>218</v>
      </c>
      <c r="C65" s="94"/>
      <c r="D65" s="20"/>
      <c r="E65" s="20">
        <v>7</v>
      </c>
      <c r="F65" s="20"/>
      <c r="G65" s="32">
        <v>75</v>
      </c>
      <c r="H65" s="32">
        <f t="shared" si="41"/>
        <v>25</v>
      </c>
      <c r="I65" s="32">
        <v>50</v>
      </c>
      <c r="J65" s="32">
        <v>2</v>
      </c>
      <c r="K65" s="32">
        <v>0</v>
      </c>
      <c r="L65" s="32">
        <v>18</v>
      </c>
      <c r="M65" s="32">
        <v>30</v>
      </c>
      <c r="N65" s="75">
        <v>0</v>
      </c>
      <c r="O65" s="32">
        <v>0</v>
      </c>
      <c r="P65" s="75">
        <v>0</v>
      </c>
      <c r="Q65" s="32">
        <v>0</v>
      </c>
      <c r="R65" s="75">
        <v>0</v>
      </c>
      <c r="S65" s="32">
        <v>0</v>
      </c>
      <c r="T65" s="75">
        <v>50</v>
      </c>
      <c r="U65" s="32">
        <v>0</v>
      </c>
      <c r="V65" s="6">
        <f t="shared" si="3"/>
        <v>50</v>
      </c>
      <c r="W65" s="6">
        <f t="shared" si="4"/>
        <v>50</v>
      </c>
    </row>
    <row r="66" spans="1:23" ht="15" customHeight="1">
      <c r="A66" s="42" t="s">
        <v>116</v>
      </c>
      <c r="B66" s="29" t="s">
        <v>117</v>
      </c>
      <c r="C66" s="94"/>
      <c r="D66" s="62">
        <v>6</v>
      </c>
      <c r="E66" s="62"/>
      <c r="F66" s="62"/>
      <c r="G66" s="29"/>
      <c r="H66" s="29"/>
      <c r="I66" s="29" t="s">
        <v>196</v>
      </c>
      <c r="J66" s="29"/>
      <c r="K66" s="29"/>
      <c r="L66" s="29"/>
      <c r="M66" s="29"/>
      <c r="N66" s="75">
        <v>0</v>
      </c>
      <c r="O66" s="32">
        <v>0</v>
      </c>
      <c r="P66" s="74">
        <v>0</v>
      </c>
      <c r="Q66" s="29">
        <v>0</v>
      </c>
      <c r="R66" s="74">
        <v>0</v>
      </c>
      <c r="S66" s="29">
        <v>36</v>
      </c>
      <c r="T66" s="74">
        <v>0</v>
      </c>
      <c r="U66" s="29">
        <v>0</v>
      </c>
      <c r="V66" s="6">
        <f t="shared" si="3"/>
        <v>36</v>
      </c>
      <c r="W66" s="6">
        <f t="shared" si="4"/>
        <v>0</v>
      </c>
    </row>
    <row r="67" spans="1:23">
      <c r="A67" s="42" t="s">
        <v>116</v>
      </c>
      <c r="B67" s="29" t="s">
        <v>118</v>
      </c>
      <c r="C67" s="94"/>
      <c r="D67" s="62">
        <v>3</v>
      </c>
      <c r="E67" s="62"/>
      <c r="F67" s="62"/>
      <c r="G67" s="29"/>
      <c r="H67" s="29"/>
      <c r="I67" s="29" t="s">
        <v>197</v>
      </c>
      <c r="J67" s="29"/>
      <c r="K67" s="29"/>
      <c r="L67" s="29"/>
      <c r="M67" s="29"/>
      <c r="N67" s="75">
        <v>0</v>
      </c>
      <c r="O67" s="32">
        <v>0</v>
      </c>
      <c r="P67" s="74">
        <v>72</v>
      </c>
      <c r="Q67" s="29">
        <v>0</v>
      </c>
      <c r="R67" s="74">
        <v>0</v>
      </c>
      <c r="S67" s="29">
        <v>0</v>
      </c>
      <c r="T67" s="74">
        <v>0</v>
      </c>
      <c r="U67" s="29">
        <v>0</v>
      </c>
      <c r="V67" s="6">
        <f t="shared" si="3"/>
        <v>72</v>
      </c>
      <c r="W67" s="6">
        <f t="shared" si="4"/>
        <v>0</v>
      </c>
    </row>
    <row r="68" spans="1:23">
      <c r="A68" s="42" t="s">
        <v>116</v>
      </c>
      <c r="B68" s="29" t="s">
        <v>119</v>
      </c>
      <c r="C68" s="94"/>
      <c r="D68" s="62">
        <v>5</v>
      </c>
      <c r="E68" s="62"/>
      <c r="F68" s="62"/>
      <c r="G68" s="29"/>
      <c r="H68" s="29"/>
      <c r="I68" s="29" t="s">
        <v>197</v>
      </c>
      <c r="J68" s="29"/>
      <c r="K68" s="29"/>
      <c r="L68" s="29"/>
      <c r="M68" s="29"/>
      <c r="N68" s="75">
        <v>0</v>
      </c>
      <c r="O68" s="32">
        <v>0</v>
      </c>
      <c r="P68" s="74">
        <v>0</v>
      </c>
      <c r="Q68" s="29">
        <v>36</v>
      </c>
      <c r="R68" s="74">
        <v>36</v>
      </c>
      <c r="S68" s="29">
        <v>0</v>
      </c>
      <c r="T68" s="74">
        <v>0</v>
      </c>
      <c r="U68" s="29">
        <v>0</v>
      </c>
      <c r="V68" s="6">
        <f t="shared" si="3"/>
        <v>72</v>
      </c>
      <c r="W68" s="6">
        <f t="shared" si="4"/>
        <v>0</v>
      </c>
    </row>
    <row r="69" spans="1:23">
      <c r="A69" s="47" t="s">
        <v>116</v>
      </c>
      <c r="B69" s="29" t="s">
        <v>120</v>
      </c>
      <c r="C69" s="94"/>
      <c r="D69" s="62">
        <v>6</v>
      </c>
      <c r="E69" s="62"/>
      <c r="F69" s="62"/>
      <c r="G69" s="29"/>
      <c r="H69" s="29"/>
      <c r="I69" s="29" t="s">
        <v>197</v>
      </c>
      <c r="J69" s="29"/>
      <c r="K69" s="29"/>
      <c r="L69" s="29"/>
      <c r="M69" s="29"/>
      <c r="N69" s="75">
        <v>0</v>
      </c>
      <c r="O69" s="32">
        <v>0</v>
      </c>
      <c r="P69" s="74">
        <v>0</v>
      </c>
      <c r="Q69" s="29">
        <v>0</v>
      </c>
      <c r="R69" s="74">
        <v>0</v>
      </c>
      <c r="S69" s="29">
        <v>72</v>
      </c>
      <c r="T69" s="74">
        <v>0</v>
      </c>
      <c r="U69" s="29">
        <v>0</v>
      </c>
      <c r="V69" s="6">
        <f t="shared" si="3"/>
        <v>72</v>
      </c>
      <c r="W69" s="6">
        <f t="shared" si="4"/>
        <v>0</v>
      </c>
    </row>
    <row r="70" spans="1:23">
      <c r="A70" s="47" t="s">
        <v>121</v>
      </c>
      <c r="B70" s="29" t="s">
        <v>122</v>
      </c>
      <c r="C70" s="94"/>
      <c r="D70" s="62">
        <v>7</v>
      </c>
      <c r="E70" s="62"/>
      <c r="F70" s="62"/>
      <c r="G70" s="29"/>
      <c r="H70" s="29"/>
      <c r="I70" s="29" t="s">
        <v>198</v>
      </c>
      <c r="J70" s="29"/>
      <c r="K70" s="29"/>
      <c r="L70" s="29"/>
      <c r="M70" s="29"/>
      <c r="N70" s="75">
        <v>0</v>
      </c>
      <c r="O70" s="32">
        <v>0</v>
      </c>
      <c r="P70" s="74">
        <v>0</v>
      </c>
      <c r="Q70" s="29">
        <v>0</v>
      </c>
      <c r="R70" s="74">
        <v>0</v>
      </c>
      <c r="S70" s="29">
        <v>108</v>
      </c>
      <c r="T70" s="74">
        <v>72</v>
      </c>
      <c r="U70" s="29">
        <v>0</v>
      </c>
      <c r="V70" s="6">
        <f t="shared" si="3"/>
        <v>180</v>
      </c>
      <c r="W70" s="6">
        <f t="shared" si="4"/>
        <v>0</v>
      </c>
    </row>
    <row r="71" spans="1:23" ht="24.75" customHeight="1">
      <c r="A71" s="45" t="s">
        <v>123</v>
      </c>
      <c r="B71" s="48" t="s">
        <v>124</v>
      </c>
      <c r="C71" s="95">
        <v>8</v>
      </c>
      <c r="D71" s="86"/>
      <c r="E71" s="86"/>
      <c r="F71" s="86"/>
      <c r="G71" s="48">
        <f t="shared" ref="G71:H71" si="42">G72</f>
        <v>90</v>
      </c>
      <c r="H71" s="48">
        <f t="shared" si="42"/>
        <v>30</v>
      </c>
      <c r="I71" s="48">
        <f>I72</f>
        <v>60</v>
      </c>
      <c r="J71" s="48">
        <f t="shared" ref="J71:U71" si="43">J72</f>
        <v>46</v>
      </c>
      <c r="K71" s="48">
        <f t="shared" si="43"/>
        <v>0</v>
      </c>
      <c r="L71" s="48">
        <f t="shared" si="43"/>
        <v>14</v>
      </c>
      <c r="M71" s="48">
        <f t="shared" si="43"/>
        <v>0</v>
      </c>
      <c r="N71" s="48">
        <f t="shared" si="43"/>
        <v>0</v>
      </c>
      <c r="O71" s="48">
        <f t="shared" si="43"/>
        <v>0</v>
      </c>
      <c r="P71" s="48">
        <f t="shared" si="43"/>
        <v>0</v>
      </c>
      <c r="Q71" s="48">
        <f t="shared" si="43"/>
        <v>0</v>
      </c>
      <c r="R71" s="48">
        <f t="shared" si="43"/>
        <v>0</v>
      </c>
      <c r="S71" s="48">
        <f t="shared" si="43"/>
        <v>0</v>
      </c>
      <c r="T71" s="48">
        <f t="shared" si="43"/>
        <v>0</v>
      </c>
      <c r="U71" s="48">
        <f t="shared" si="43"/>
        <v>60</v>
      </c>
      <c r="V71" s="6">
        <f t="shared" si="3"/>
        <v>60</v>
      </c>
      <c r="W71" s="6">
        <f t="shared" si="4"/>
        <v>60</v>
      </c>
    </row>
    <row r="72" spans="1:23" ht="15" customHeight="1">
      <c r="A72" s="42" t="s">
        <v>125</v>
      </c>
      <c r="B72" s="32" t="s">
        <v>126</v>
      </c>
      <c r="C72" s="94"/>
      <c r="D72" s="20"/>
      <c r="E72" s="20"/>
      <c r="F72" s="20"/>
      <c r="G72" s="32">
        <v>90</v>
      </c>
      <c r="H72" s="32">
        <f>G72-I72</f>
        <v>30</v>
      </c>
      <c r="I72" s="32">
        <v>60</v>
      </c>
      <c r="J72" s="32">
        <v>46</v>
      </c>
      <c r="K72" s="32">
        <v>0</v>
      </c>
      <c r="L72" s="32">
        <v>14</v>
      </c>
      <c r="M72" s="32">
        <v>0</v>
      </c>
      <c r="N72" s="75">
        <v>0</v>
      </c>
      <c r="O72" s="32">
        <v>0</v>
      </c>
      <c r="P72" s="75">
        <v>0</v>
      </c>
      <c r="Q72" s="32">
        <v>0</v>
      </c>
      <c r="R72" s="75">
        <v>0</v>
      </c>
      <c r="S72" s="32">
        <v>0</v>
      </c>
      <c r="T72" s="75">
        <v>0</v>
      </c>
      <c r="U72" s="32">
        <v>60</v>
      </c>
      <c r="V72" s="6">
        <f t="shared" ref="V72:V107" si="44">SUM(N72:U72)</f>
        <v>60</v>
      </c>
      <c r="W72" s="6">
        <f t="shared" ref="W72:W91" si="45">J72+K72+L72+M72</f>
        <v>60</v>
      </c>
    </row>
    <row r="73" spans="1:23">
      <c r="A73" s="42" t="s">
        <v>127</v>
      </c>
      <c r="B73" s="29" t="s">
        <v>122</v>
      </c>
      <c r="C73" s="94"/>
      <c r="D73" s="62">
        <v>8</v>
      </c>
      <c r="E73" s="62"/>
      <c r="F73" s="62"/>
      <c r="G73" s="29"/>
      <c r="H73" s="29"/>
      <c r="I73" s="29" t="s">
        <v>196</v>
      </c>
      <c r="J73" s="29"/>
      <c r="K73" s="29"/>
      <c r="L73" s="29"/>
      <c r="M73" s="29"/>
      <c r="N73" s="75">
        <v>0</v>
      </c>
      <c r="O73" s="32">
        <v>0</v>
      </c>
      <c r="P73" s="74">
        <v>0</v>
      </c>
      <c r="Q73" s="29">
        <v>0</v>
      </c>
      <c r="R73" s="74">
        <v>0</v>
      </c>
      <c r="S73" s="29">
        <v>0</v>
      </c>
      <c r="T73" s="74">
        <v>0</v>
      </c>
      <c r="U73" s="29">
        <v>36</v>
      </c>
      <c r="V73" s="6">
        <f t="shared" si="44"/>
        <v>36</v>
      </c>
      <c r="W73" s="6">
        <f t="shared" si="45"/>
        <v>0</v>
      </c>
    </row>
    <row r="74" spans="1:23" ht="27" customHeight="1">
      <c r="A74" s="45" t="s">
        <v>128</v>
      </c>
      <c r="B74" s="46" t="s">
        <v>129</v>
      </c>
      <c r="C74" s="95">
        <v>8</v>
      </c>
      <c r="D74" s="85"/>
      <c r="E74" s="85"/>
      <c r="F74" s="85"/>
      <c r="G74" s="46">
        <f t="shared" ref="G74:H74" si="46">G75</f>
        <v>120</v>
      </c>
      <c r="H74" s="46">
        <f t="shared" si="46"/>
        <v>40</v>
      </c>
      <c r="I74" s="46">
        <f>I75</f>
        <v>80</v>
      </c>
      <c r="J74" s="46">
        <f t="shared" ref="J74:U74" si="47">J75</f>
        <v>50</v>
      </c>
      <c r="K74" s="46">
        <f t="shared" si="47"/>
        <v>0</v>
      </c>
      <c r="L74" s="46">
        <f t="shared" si="47"/>
        <v>30</v>
      </c>
      <c r="M74" s="46">
        <f t="shared" si="47"/>
        <v>0</v>
      </c>
      <c r="N74" s="46">
        <f t="shared" si="47"/>
        <v>0</v>
      </c>
      <c r="O74" s="46">
        <f t="shared" si="47"/>
        <v>0</v>
      </c>
      <c r="P74" s="46">
        <f t="shared" si="47"/>
        <v>0</v>
      </c>
      <c r="Q74" s="46">
        <f t="shared" si="47"/>
        <v>0</v>
      </c>
      <c r="R74" s="46">
        <f t="shared" si="47"/>
        <v>0</v>
      </c>
      <c r="S74" s="46">
        <f t="shared" si="47"/>
        <v>0</v>
      </c>
      <c r="T74" s="46">
        <f t="shared" si="47"/>
        <v>0</v>
      </c>
      <c r="U74" s="46">
        <f t="shared" si="47"/>
        <v>80</v>
      </c>
      <c r="V74" s="6">
        <f t="shared" si="44"/>
        <v>80</v>
      </c>
      <c r="W74" s="6">
        <f t="shared" si="45"/>
        <v>80</v>
      </c>
    </row>
    <row r="75" spans="1:23" ht="30.75" customHeight="1">
      <c r="A75" s="42" t="s">
        <v>130</v>
      </c>
      <c r="B75" s="32" t="s">
        <v>131</v>
      </c>
      <c r="C75" s="94"/>
      <c r="D75" s="20"/>
      <c r="E75" s="20"/>
      <c r="F75" s="20"/>
      <c r="G75" s="32">
        <f t="shared" ref="G75:H75" si="48">SUM(G76:G77)</f>
        <v>120</v>
      </c>
      <c r="H75" s="32">
        <f t="shared" si="48"/>
        <v>40</v>
      </c>
      <c r="I75" s="32">
        <f>SUM(I76:I77)</f>
        <v>80</v>
      </c>
      <c r="J75" s="32">
        <f t="shared" ref="J75:U75" si="49">SUM(J76:J77)</f>
        <v>50</v>
      </c>
      <c r="K75" s="32">
        <f t="shared" si="49"/>
        <v>0</v>
      </c>
      <c r="L75" s="32">
        <f t="shared" si="49"/>
        <v>30</v>
      </c>
      <c r="M75" s="32">
        <f t="shared" si="49"/>
        <v>0</v>
      </c>
      <c r="N75" s="75">
        <f t="shared" si="49"/>
        <v>0</v>
      </c>
      <c r="O75" s="32">
        <f t="shared" si="49"/>
        <v>0</v>
      </c>
      <c r="P75" s="75">
        <f t="shared" si="49"/>
        <v>0</v>
      </c>
      <c r="Q75" s="32">
        <f t="shared" si="49"/>
        <v>0</v>
      </c>
      <c r="R75" s="75">
        <f t="shared" si="49"/>
        <v>0</v>
      </c>
      <c r="S75" s="32">
        <f t="shared" si="49"/>
        <v>0</v>
      </c>
      <c r="T75" s="75">
        <f t="shared" si="49"/>
        <v>0</v>
      </c>
      <c r="U75" s="32">
        <f t="shared" si="49"/>
        <v>80</v>
      </c>
      <c r="V75" s="6">
        <f t="shared" si="44"/>
        <v>80</v>
      </c>
      <c r="W75" s="6">
        <f t="shared" si="45"/>
        <v>80</v>
      </c>
    </row>
    <row r="76" spans="1:23" ht="25.5" customHeight="1">
      <c r="A76" s="42" t="s">
        <v>132</v>
      </c>
      <c r="B76" s="32" t="s">
        <v>133</v>
      </c>
      <c r="C76" s="94"/>
      <c r="D76" s="20"/>
      <c r="E76" s="20"/>
      <c r="F76" s="20"/>
      <c r="G76" s="32">
        <v>60</v>
      </c>
      <c r="H76" s="32">
        <f>G76-I76</f>
        <v>20</v>
      </c>
      <c r="I76" s="32">
        <v>40</v>
      </c>
      <c r="J76" s="32">
        <v>30</v>
      </c>
      <c r="K76" s="32">
        <v>0</v>
      </c>
      <c r="L76" s="32">
        <v>10</v>
      </c>
      <c r="M76" s="32">
        <v>0</v>
      </c>
      <c r="N76" s="75">
        <v>0</v>
      </c>
      <c r="O76" s="32">
        <v>0</v>
      </c>
      <c r="P76" s="75">
        <v>0</v>
      </c>
      <c r="Q76" s="32">
        <v>0</v>
      </c>
      <c r="R76" s="75">
        <v>0</v>
      </c>
      <c r="S76" s="32">
        <v>0</v>
      </c>
      <c r="T76" s="75">
        <v>0</v>
      </c>
      <c r="U76" s="32">
        <v>40</v>
      </c>
      <c r="V76" s="6">
        <f t="shared" si="44"/>
        <v>40</v>
      </c>
      <c r="W76" s="6">
        <f t="shared" si="45"/>
        <v>40</v>
      </c>
    </row>
    <row r="77" spans="1:23" ht="19.5" customHeight="1">
      <c r="A77" s="42" t="s">
        <v>134</v>
      </c>
      <c r="B77" s="32" t="s">
        <v>135</v>
      </c>
      <c r="C77" s="94"/>
      <c r="D77" s="20"/>
      <c r="E77" s="20"/>
      <c r="F77" s="20"/>
      <c r="G77" s="32">
        <v>60</v>
      </c>
      <c r="H77" s="32">
        <f>G77-I77</f>
        <v>20</v>
      </c>
      <c r="I77" s="32">
        <v>40</v>
      </c>
      <c r="J77" s="32">
        <v>20</v>
      </c>
      <c r="K77" s="32">
        <v>0</v>
      </c>
      <c r="L77" s="32">
        <v>20</v>
      </c>
      <c r="M77" s="32">
        <v>0</v>
      </c>
      <c r="N77" s="75">
        <v>0</v>
      </c>
      <c r="O77" s="32">
        <v>0</v>
      </c>
      <c r="P77" s="75">
        <v>0</v>
      </c>
      <c r="Q77" s="32">
        <v>0</v>
      </c>
      <c r="R77" s="75">
        <v>0</v>
      </c>
      <c r="S77" s="32">
        <v>0</v>
      </c>
      <c r="T77" s="75">
        <v>0</v>
      </c>
      <c r="U77" s="32">
        <v>40</v>
      </c>
      <c r="V77" s="6">
        <f t="shared" si="44"/>
        <v>40</v>
      </c>
      <c r="W77" s="6">
        <f t="shared" si="45"/>
        <v>40</v>
      </c>
    </row>
    <row r="78" spans="1:23">
      <c r="A78" s="42" t="s">
        <v>136</v>
      </c>
      <c r="B78" s="29" t="s">
        <v>122</v>
      </c>
      <c r="C78" s="94"/>
      <c r="D78" s="62">
        <v>8</v>
      </c>
      <c r="E78" s="62"/>
      <c r="F78" s="62"/>
      <c r="G78" s="29"/>
      <c r="H78" s="29"/>
      <c r="I78" s="29" t="s">
        <v>196</v>
      </c>
      <c r="J78" s="29"/>
      <c r="K78" s="29"/>
      <c r="L78" s="29"/>
      <c r="M78" s="29"/>
      <c r="N78" s="75">
        <v>0</v>
      </c>
      <c r="O78" s="32">
        <v>0</v>
      </c>
      <c r="P78" s="74">
        <v>0</v>
      </c>
      <c r="Q78" s="29">
        <v>0</v>
      </c>
      <c r="R78" s="74">
        <v>0</v>
      </c>
      <c r="S78" s="29">
        <v>0</v>
      </c>
      <c r="T78" s="74">
        <v>0</v>
      </c>
      <c r="U78" s="29">
        <v>36</v>
      </c>
      <c r="V78" s="6">
        <f t="shared" si="44"/>
        <v>36</v>
      </c>
      <c r="W78" s="6">
        <f t="shared" si="45"/>
        <v>0</v>
      </c>
    </row>
    <row r="79" spans="1:23" ht="30.75" customHeight="1">
      <c r="A79" s="45" t="s">
        <v>137</v>
      </c>
      <c r="B79" s="49" t="s">
        <v>138</v>
      </c>
      <c r="C79" s="95">
        <v>5</v>
      </c>
      <c r="D79" s="85"/>
      <c r="E79" s="85"/>
      <c r="F79" s="85"/>
      <c r="G79" s="46">
        <f t="shared" ref="G79:H79" si="50">G80</f>
        <v>162</v>
      </c>
      <c r="H79" s="46">
        <f t="shared" si="50"/>
        <v>54</v>
      </c>
      <c r="I79" s="46">
        <f>I80</f>
        <v>108</v>
      </c>
      <c r="J79" s="46">
        <f t="shared" ref="J79" si="51">J80</f>
        <v>58</v>
      </c>
      <c r="K79" s="46">
        <f t="shared" ref="K79:L79" si="52">K80</f>
        <v>0</v>
      </c>
      <c r="L79" s="46">
        <f t="shared" si="52"/>
        <v>50</v>
      </c>
      <c r="M79" s="46">
        <f t="shared" ref="M79" si="53">M80</f>
        <v>0</v>
      </c>
      <c r="N79" s="46">
        <f t="shared" ref="N79:O79" si="54">N80</f>
        <v>0</v>
      </c>
      <c r="O79" s="46">
        <f t="shared" si="54"/>
        <v>0</v>
      </c>
      <c r="P79" s="46">
        <f t="shared" ref="P79" si="55">P80</f>
        <v>0</v>
      </c>
      <c r="Q79" s="46">
        <f t="shared" ref="Q79:R79" si="56">Q80</f>
        <v>108</v>
      </c>
      <c r="R79" s="46">
        <f t="shared" si="56"/>
        <v>0</v>
      </c>
      <c r="S79" s="46">
        <f t="shared" ref="S79" si="57">S80</f>
        <v>0</v>
      </c>
      <c r="T79" s="46">
        <f t="shared" ref="T79:U79" si="58">T80</f>
        <v>0</v>
      </c>
      <c r="U79" s="46">
        <f t="shared" si="58"/>
        <v>0</v>
      </c>
      <c r="V79" s="6">
        <f t="shared" si="44"/>
        <v>108</v>
      </c>
      <c r="W79" s="6">
        <f t="shared" si="45"/>
        <v>108</v>
      </c>
    </row>
    <row r="80" spans="1:23" ht="15" customHeight="1">
      <c r="A80" s="42" t="s">
        <v>139</v>
      </c>
      <c r="B80" s="32" t="s">
        <v>140</v>
      </c>
      <c r="C80" s="94">
        <v>4</v>
      </c>
      <c r="D80" s="20"/>
      <c r="E80" s="20"/>
      <c r="F80" s="20"/>
      <c r="G80" s="32">
        <v>162</v>
      </c>
      <c r="H80" s="32">
        <f>G80-I80</f>
        <v>54</v>
      </c>
      <c r="I80" s="32">
        <v>108</v>
      </c>
      <c r="J80" s="32">
        <v>58</v>
      </c>
      <c r="K80" s="32">
        <v>0</v>
      </c>
      <c r="L80" s="32">
        <v>50</v>
      </c>
      <c r="M80" s="32">
        <v>0</v>
      </c>
      <c r="N80" s="75">
        <v>0</v>
      </c>
      <c r="O80" s="32">
        <v>0</v>
      </c>
      <c r="P80" s="75">
        <v>0</v>
      </c>
      <c r="Q80" s="32">
        <v>108</v>
      </c>
      <c r="R80" s="75">
        <v>0</v>
      </c>
      <c r="S80" s="32">
        <v>0</v>
      </c>
      <c r="T80" s="75">
        <v>0</v>
      </c>
      <c r="U80" s="32">
        <v>0</v>
      </c>
      <c r="V80" s="6">
        <f t="shared" si="44"/>
        <v>108</v>
      </c>
      <c r="W80" s="6">
        <f t="shared" si="45"/>
        <v>108</v>
      </c>
    </row>
    <row r="81" spans="1:23">
      <c r="A81" s="42" t="s">
        <v>141</v>
      </c>
      <c r="B81" s="29" t="s">
        <v>142</v>
      </c>
      <c r="C81" s="94"/>
      <c r="D81" s="62">
        <v>5</v>
      </c>
      <c r="E81" s="62"/>
      <c r="F81" s="62"/>
      <c r="G81" s="29"/>
      <c r="H81" s="29"/>
      <c r="I81" s="29" t="s">
        <v>201</v>
      </c>
      <c r="J81" s="29"/>
      <c r="K81" s="29"/>
      <c r="L81" s="29"/>
      <c r="M81" s="29"/>
      <c r="N81" s="74">
        <v>0</v>
      </c>
      <c r="O81" s="29">
        <v>0</v>
      </c>
      <c r="P81" s="74">
        <v>0</v>
      </c>
      <c r="Q81" s="29">
        <v>36</v>
      </c>
      <c r="R81" s="74">
        <v>108</v>
      </c>
      <c r="S81" s="29">
        <v>0</v>
      </c>
      <c r="T81" s="74">
        <v>0</v>
      </c>
      <c r="U81" s="29">
        <v>0</v>
      </c>
      <c r="V81" s="6">
        <f t="shared" si="44"/>
        <v>144</v>
      </c>
      <c r="W81" s="6">
        <f t="shared" si="45"/>
        <v>0</v>
      </c>
    </row>
    <row r="82" spans="1:23" ht="28.5" customHeight="1">
      <c r="A82" s="45" t="s">
        <v>143</v>
      </c>
      <c r="B82" s="49" t="s">
        <v>144</v>
      </c>
      <c r="C82" s="85">
        <v>6</v>
      </c>
      <c r="D82" s="85"/>
      <c r="E82" s="85"/>
      <c r="F82" s="85"/>
      <c r="G82" s="46">
        <f t="shared" ref="G82:H82" si="59">SUM(G83:G84)</f>
        <v>174</v>
      </c>
      <c r="H82" s="46">
        <f t="shared" si="59"/>
        <v>58</v>
      </c>
      <c r="I82" s="46">
        <f>SUM(I83:I84)</f>
        <v>116</v>
      </c>
      <c r="J82" s="46">
        <f t="shared" ref="J82:U82" si="60">SUM(J83:J84)</f>
        <v>34</v>
      </c>
      <c r="K82" s="46">
        <f t="shared" si="60"/>
        <v>0</v>
      </c>
      <c r="L82" s="46">
        <f t="shared" si="60"/>
        <v>52</v>
      </c>
      <c r="M82" s="46">
        <f t="shared" si="60"/>
        <v>30</v>
      </c>
      <c r="N82" s="46">
        <f t="shared" si="60"/>
        <v>0</v>
      </c>
      <c r="O82" s="46">
        <f t="shared" si="60"/>
        <v>0</v>
      </c>
      <c r="P82" s="46">
        <f t="shared" si="60"/>
        <v>0</v>
      </c>
      <c r="Q82" s="46">
        <f t="shared" si="60"/>
        <v>0</v>
      </c>
      <c r="R82" s="46">
        <f t="shared" si="60"/>
        <v>0</v>
      </c>
      <c r="S82" s="46">
        <f t="shared" si="60"/>
        <v>116</v>
      </c>
      <c r="T82" s="46">
        <f t="shared" si="60"/>
        <v>0</v>
      </c>
      <c r="U82" s="46">
        <f t="shared" si="60"/>
        <v>0</v>
      </c>
      <c r="V82" s="6">
        <f t="shared" si="44"/>
        <v>116</v>
      </c>
      <c r="W82" s="6">
        <f t="shared" si="45"/>
        <v>116</v>
      </c>
    </row>
    <row r="83" spans="1:23">
      <c r="A83" s="42" t="s">
        <v>145</v>
      </c>
      <c r="B83" s="29" t="s">
        <v>146</v>
      </c>
      <c r="C83" s="94"/>
      <c r="D83" s="76">
        <v>6</v>
      </c>
      <c r="E83" s="62"/>
      <c r="F83" s="62"/>
      <c r="G83" s="29">
        <v>66</v>
      </c>
      <c r="H83" s="29">
        <f>G83-I83</f>
        <v>22</v>
      </c>
      <c r="I83" s="29">
        <v>44</v>
      </c>
      <c r="J83" s="29">
        <v>30</v>
      </c>
      <c r="K83" s="29">
        <v>0</v>
      </c>
      <c r="L83" s="29">
        <v>14</v>
      </c>
      <c r="M83" s="29">
        <v>0</v>
      </c>
      <c r="N83" s="74">
        <v>0</v>
      </c>
      <c r="O83" s="29">
        <v>0</v>
      </c>
      <c r="P83" s="74">
        <v>0</v>
      </c>
      <c r="Q83" s="29">
        <v>0</v>
      </c>
      <c r="R83" s="74">
        <v>0</v>
      </c>
      <c r="S83" s="29">
        <v>44</v>
      </c>
      <c r="T83" s="74">
        <v>0</v>
      </c>
      <c r="U83" s="29">
        <v>0</v>
      </c>
      <c r="V83" s="6">
        <f t="shared" si="44"/>
        <v>44</v>
      </c>
      <c r="W83" s="6">
        <f t="shared" si="45"/>
        <v>44</v>
      </c>
    </row>
    <row r="84" spans="1:23">
      <c r="A84" s="42" t="s">
        <v>147</v>
      </c>
      <c r="B84" s="29" t="s">
        <v>148</v>
      </c>
      <c r="C84" s="94"/>
      <c r="D84" s="77"/>
      <c r="E84" s="62">
        <v>6</v>
      </c>
      <c r="F84" s="62"/>
      <c r="G84" s="29">
        <v>108</v>
      </c>
      <c r="H84" s="29">
        <f>G84-I84</f>
        <v>36</v>
      </c>
      <c r="I84" s="29">
        <v>72</v>
      </c>
      <c r="J84" s="29">
        <v>4</v>
      </c>
      <c r="K84" s="29">
        <v>0</v>
      </c>
      <c r="L84" s="29">
        <v>38</v>
      </c>
      <c r="M84" s="29">
        <v>30</v>
      </c>
      <c r="N84" s="74">
        <v>0</v>
      </c>
      <c r="O84" s="29">
        <v>0</v>
      </c>
      <c r="P84" s="74">
        <v>0</v>
      </c>
      <c r="Q84" s="29">
        <v>0</v>
      </c>
      <c r="R84" s="74">
        <v>0</v>
      </c>
      <c r="S84" s="29">
        <v>72</v>
      </c>
      <c r="T84" s="74">
        <v>0</v>
      </c>
      <c r="U84" s="29">
        <v>0</v>
      </c>
      <c r="V84" s="6">
        <f t="shared" si="44"/>
        <v>72</v>
      </c>
      <c r="W84" s="6">
        <f t="shared" si="45"/>
        <v>72</v>
      </c>
    </row>
    <row r="85" spans="1:23">
      <c r="A85" s="42" t="s">
        <v>149</v>
      </c>
      <c r="B85" s="29" t="s">
        <v>142</v>
      </c>
      <c r="C85" s="94"/>
      <c r="D85" s="62">
        <v>6</v>
      </c>
      <c r="E85" s="62"/>
      <c r="F85" s="62"/>
      <c r="G85" s="29"/>
      <c r="H85" s="29"/>
      <c r="I85" s="29" t="s">
        <v>196</v>
      </c>
      <c r="J85" s="29"/>
      <c r="K85" s="29"/>
      <c r="L85" s="29"/>
      <c r="M85" s="29"/>
      <c r="N85" s="74">
        <v>0</v>
      </c>
      <c r="O85" s="29">
        <v>0</v>
      </c>
      <c r="P85" s="74">
        <v>0</v>
      </c>
      <c r="Q85" s="29">
        <v>0</v>
      </c>
      <c r="R85" s="74">
        <v>0</v>
      </c>
      <c r="S85" s="29">
        <v>36</v>
      </c>
      <c r="T85" s="74">
        <v>0</v>
      </c>
      <c r="U85" s="29">
        <v>0</v>
      </c>
      <c r="V85" s="6">
        <f t="shared" si="44"/>
        <v>36</v>
      </c>
      <c r="W85" s="6">
        <f t="shared" si="45"/>
        <v>0</v>
      </c>
    </row>
    <row r="86" spans="1:23" ht="30" customHeight="1">
      <c r="A86" s="45" t="s">
        <v>150</v>
      </c>
      <c r="B86" s="49" t="s">
        <v>151</v>
      </c>
      <c r="C86" s="85">
        <v>7</v>
      </c>
      <c r="D86" s="85"/>
      <c r="E86" s="85"/>
      <c r="F86" s="85"/>
      <c r="G86" s="46">
        <f>SUM(G87:G89)</f>
        <v>135</v>
      </c>
      <c r="H86" s="46">
        <f t="shared" ref="H86:U86" si="61">SUM(H87:H89)</f>
        <v>45</v>
      </c>
      <c r="I86" s="46">
        <f t="shared" si="61"/>
        <v>90</v>
      </c>
      <c r="J86" s="46">
        <f t="shared" si="61"/>
        <v>30</v>
      </c>
      <c r="K86" s="46">
        <f t="shared" si="61"/>
        <v>0</v>
      </c>
      <c r="L86" s="46">
        <f t="shared" si="61"/>
        <v>30</v>
      </c>
      <c r="M86" s="46">
        <f t="shared" si="61"/>
        <v>30</v>
      </c>
      <c r="N86" s="46">
        <f t="shared" si="61"/>
        <v>0</v>
      </c>
      <c r="O86" s="46">
        <f t="shared" si="61"/>
        <v>0</v>
      </c>
      <c r="P86" s="46">
        <f t="shared" si="61"/>
        <v>0</v>
      </c>
      <c r="Q86" s="46">
        <f t="shared" si="61"/>
        <v>0</v>
      </c>
      <c r="R86" s="46">
        <f t="shared" si="61"/>
        <v>0</v>
      </c>
      <c r="S86" s="46">
        <f t="shared" si="61"/>
        <v>0</v>
      </c>
      <c r="T86" s="46">
        <f t="shared" si="61"/>
        <v>90</v>
      </c>
      <c r="U86" s="46">
        <f t="shared" si="61"/>
        <v>0</v>
      </c>
      <c r="V86" s="6">
        <f t="shared" si="44"/>
        <v>90</v>
      </c>
      <c r="W86" s="6">
        <f t="shared" si="45"/>
        <v>90</v>
      </c>
    </row>
    <row r="87" spans="1:23" ht="15" customHeight="1">
      <c r="A87" s="42" t="s">
        <v>152</v>
      </c>
      <c r="B87" s="32" t="s">
        <v>153</v>
      </c>
      <c r="C87" s="94"/>
      <c r="D87" s="20"/>
      <c r="E87" s="102">
        <v>7</v>
      </c>
      <c r="F87" s="20"/>
      <c r="G87" s="32">
        <v>45</v>
      </c>
      <c r="H87" s="32">
        <f>G87-I87</f>
        <v>15</v>
      </c>
      <c r="I87" s="32">
        <v>30</v>
      </c>
      <c r="J87" s="32">
        <v>10</v>
      </c>
      <c r="K87" s="32">
        <v>0</v>
      </c>
      <c r="L87" s="32">
        <v>10</v>
      </c>
      <c r="M87" s="32">
        <v>10</v>
      </c>
      <c r="N87" s="75">
        <v>0</v>
      </c>
      <c r="O87" s="32">
        <v>0</v>
      </c>
      <c r="P87" s="75">
        <v>0</v>
      </c>
      <c r="Q87" s="32">
        <v>0</v>
      </c>
      <c r="R87" s="75">
        <v>0</v>
      </c>
      <c r="S87" s="32">
        <v>0</v>
      </c>
      <c r="T87" s="75">
        <v>30</v>
      </c>
      <c r="U87" s="32">
        <v>0</v>
      </c>
      <c r="V87" s="6">
        <f t="shared" si="44"/>
        <v>30</v>
      </c>
      <c r="W87" s="6">
        <f t="shared" si="45"/>
        <v>30</v>
      </c>
    </row>
    <row r="88" spans="1:23" ht="15" customHeight="1">
      <c r="A88" s="42" t="s">
        <v>154</v>
      </c>
      <c r="B88" s="32" t="s">
        <v>155</v>
      </c>
      <c r="C88" s="94"/>
      <c r="D88" s="20"/>
      <c r="E88" s="103"/>
      <c r="F88" s="20"/>
      <c r="G88" s="32">
        <v>45</v>
      </c>
      <c r="H88" s="32">
        <f t="shared" ref="H88:H89" si="62">G88-I88</f>
        <v>15</v>
      </c>
      <c r="I88" s="32">
        <v>30</v>
      </c>
      <c r="J88" s="32">
        <v>10</v>
      </c>
      <c r="K88" s="32">
        <v>0</v>
      </c>
      <c r="L88" s="32">
        <v>10</v>
      </c>
      <c r="M88" s="32">
        <v>10</v>
      </c>
      <c r="N88" s="75">
        <v>0</v>
      </c>
      <c r="O88" s="32">
        <v>0</v>
      </c>
      <c r="P88" s="75">
        <v>0</v>
      </c>
      <c r="Q88" s="32">
        <v>0</v>
      </c>
      <c r="R88" s="75">
        <v>0</v>
      </c>
      <c r="S88" s="32">
        <v>0</v>
      </c>
      <c r="T88" s="75">
        <v>30</v>
      </c>
      <c r="U88" s="32">
        <v>0</v>
      </c>
      <c r="V88" s="6">
        <f t="shared" si="44"/>
        <v>30</v>
      </c>
      <c r="W88" s="6">
        <f t="shared" si="45"/>
        <v>30</v>
      </c>
    </row>
    <row r="89" spans="1:23" ht="15" customHeight="1">
      <c r="A89" s="42" t="s">
        <v>156</v>
      </c>
      <c r="B89" s="32" t="s">
        <v>157</v>
      </c>
      <c r="C89" s="94"/>
      <c r="D89" s="20"/>
      <c r="E89" s="104"/>
      <c r="F89" s="20"/>
      <c r="G89" s="32">
        <v>45</v>
      </c>
      <c r="H89" s="32">
        <f t="shared" si="62"/>
        <v>15</v>
      </c>
      <c r="I89" s="32">
        <v>30</v>
      </c>
      <c r="J89" s="32">
        <v>10</v>
      </c>
      <c r="K89" s="32">
        <v>0</v>
      </c>
      <c r="L89" s="32">
        <v>10</v>
      </c>
      <c r="M89" s="32">
        <v>10</v>
      </c>
      <c r="N89" s="75">
        <v>0</v>
      </c>
      <c r="O89" s="32">
        <v>0</v>
      </c>
      <c r="P89" s="75">
        <v>0</v>
      </c>
      <c r="Q89" s="32">
        <v>0</v>
      </c>
      <c r="R89" s="75">
        <v>0</v>
      </c>
      <c r="S89" s="32">
        <v>0</v>
      </c>
      <c r="T89" s="75">
        <v>30</v>
      </c>
      <c r="U89" s="32">
        <v>0</v>
      </c>
      <c r="V89" s="6">
        <f t="shared" si="44"/>
        <v>30</v>
      </c>
      <c r="W89" s="6">
        <f t="shared" si="45"/>
        <v>30</v>
      </c>
    </row>
    <row r="90" spans="1:23">
      <c r="A90" s="42" t="s">
        <v>158</v>
      </c>
      <c r="B90" s="29" t="s">
        <v>122</v>
      </c>
      <c r="C90" s="94"/>
      <c r="D90" s="62">
        <v>7</v>
      </c>
      <c r="E90" s="62"/>
      <c r="F90" s="62"/>
      <c r="G90" s="29"/>
      <c r="H90" s="29"/>
      <c r="I90" s="29" t="s">
        <v>196</v>
      </c>
      <c r="J90" s="29"/>
      <c r="K90" s="29"/>
      <c r="L90" s="29"/>
      <c r="M90" s="29"/>
      <c r="N90" s="75">
        <v>0</v>
      </c>
      <c r="O90" s="32">
        <v>0</v>
      </c>
      <c r="P90" s="74">
        <v>0</v>
      </c>
      <c r="Q90" s="29">
        <v>0</v>
      </c>
      <c r="R90" s="74">
        <v>0</v>
      </c>
      <c r="S90" s="29">
        <v>0</v>
      </c>
      <c r="T90" s="74">
        <v>36</v>
      </c>
      <c r="U90" s="29">
        <v>0</v>
      </c>
      <c r="V90" s="6">
        <f t="shared" si="44"/>
        <v>36</v>
      </c>
      <c r="W90" s="6">
        <f t="shared" si="45"/>
        <v>0</v>
      </c>
    </row>
    <row r="91" spans="1:23" ht="15" customHeight="1">
      <c r="A91" s="42"/>
      <c r="B91" s="50" t="s">
        <v>189</v>
      </c>
      <c r="C91" s="96">
        <f>I91</f>
        <v>3204</v>
      </c>
      <c r="D91" s="87"/>
      <c r="E91" s="87"/>
      <c r="F91" s="87"/>
      <c r="G91" s="51">
        <f>G41+G36+G27</f>
        <v>4806</v>
      </c>
      <c r="H91" s="51">
        <f t="shared" ref="H91:U91" si="63">H41+H36+H27</f>
        <v>1602</v>
      </c>
      <c r="I91" s="51">
        <f t="shared" si="63"/>
        <v>3204</v>
      </c>
      <c r="J91" s="51">
        <f t="shared" si="63"/>
        <v>1290</v>
      </c>
      <c r="K91" s="51">
        <f t="shared" si="63"/>
        <v>0</v>
      </c>
      <c r="L91" s="51">
        <f t="shared" si="63"/>
        <v>1674</v>
      </c>
      <c r="M91" s="51">
        <f t="shared" si="63"/>
        <v>240</v>
      </c>
      <c r="N91" s="51">
        <f t="shared" si="63"/>
        <v>0</v>
      </c>
      <c r="O91" s="51">
        <f t="shared" si="63"/>
        <v>0</v>
      </c>
      <c r="P91" s="51">
        <f t="shared" si="63"/>
        <v>540</v>
      </c>
      <c r="Q91" s="51">
        <f t="shared" si="63"/>
        <v>720</v>
      </c>
      <c r="R91" s="51">
        <f t="shared" si="63"/>
        <v>468</v>
      </c>
      <c r="S91" s="51">
        <f t="shared" si="63"/>
        <v>540</v>
      </c>
      <c r="T91" s="51">
        <f t="shared" si="63"/>
        <v>504</v>
      </c>
      <c r="U91" s="51">
        <f t="shared" si="63"/>
        <v>432</v>
      </c>
      <c r="V91" s="6">
        <f t="shared" si="44"/>
        <v>3204</v>
      </c>
      <c r="W91" s="6">
        <f t="shared" si="45"/>
        <v>3204</v>
      </c>
    </row>
    <row r="92" spans="1:23" ht="28.5" customHeight="1">
      <c r="A92" s="52"/>
      <c r="B92" s="53" t="s">
        <v>187</v>
      </c>
      <c r="C92" s="101">
        <f>I92</f>
        <v>4608</v>
      </c>
      <c r="D92" s="88"/>
      <c r="E92" s="88"/>
      <c r="F92" s="88"/>
      <c r="G92" s="54">
        <f>G91+G7</f>
        <v>6911.5</v>
      </c>
      <c r="H92" s="54">
        <f>H91+H7</f>
        <v>2303.5</v>
      </c>
      <c r="I92" s="54">
        <f>I91+I7</f>
        <v>4608</v>
      </c>
      <c r="J92" s="54"/>
      <c r="K92" s="54"/>
      <c r="L92" s="54"/>
      <c r="M92" s="54"/>
      <c r="N92" s="98"/>
      <c r="O92" s="54"/>
      <c r="P92" s="98"/>
      <c r="Q92" s="54"/>
      <c r="R92" s="98"/>
      <c r="S92" s="54"/>
      <c r="T92" s="98"/>
      <c r="U92" s="54"/>
      <c r="V92" s="6"/>
    </row>
    <row r="93" spans="1:23" ht="15" customHeight="1">
      <c r="A93" s="55" t="s">
        <v>159</v>
      </c>
      <c r="B93" s="32" t="s">
        <v>142</v>
      </c>
      <c r="C93" s="94"/>
      <c r="D93" s="89"/>
      <c r="E93" s="20"/>
      <c r="F93" s="20"/>
      <c r="G93" s="32"/>
      <c r="H93" s="32"/>
      <c r="I93" s="56" t="s">
        <v>214</v>
      </c>
      <c r="J93" s="32"/>
      <c r="K93" s="32"/>
      <c r="L93" s="32"/>
      <c r="M93" s="32"/>
      <c r="N93" s="75"/>
      <c r="O93" s="32"/>
      <c r="P93" s="75" t="s">
        <v>197</v>
      </c>
      <c r="Q93" s="32" t="s">
        <v>197</v>
      </c>
      <c r="R93" s="75" t="s">
        <v>201</v>
      </c>
      <c r="S93" s="32" t="s">
        <v>201</v>
      </c>
      <c r="T93" s="75"/>
      <c r="U93" s="32"/>
      <c r="V93" s="6"/>
    </row>
    <row r="94" spans="1:23" ht="26.25" customHeight="1">
      <c r="A94" s="55" t="s">
        <v>160</v>
      </c>
      <c r="B94" s="32" t="s">
        <v>161</v>
      </c>
      <c r="C94" s="94"/>
      <c r="D94" s="90"/>
      <c r="E94" s="90"/>
      <c r="F94" s="90"/>
      <c r="G94" s="57"/>
      <c r="H94" s="57"/>
      <c r="I94" s="57" t="s">
        <v>203</v>
      </c>
      <c r="J94" s="57"/>
      <c r="K94" s="57"/>
      <c r="L94" s="57"/>
      <c r="M94" s="57"/>
      <c r="N94" s="99"/>
      <c r="O94" s="57"/>
      <c r="P94" s="99"/>
      <c r="Q94" s="57"/>
      <c r="R94" s="99"/>
      <c r="S94" s="29" t="s">
        <v>199</v>
      </c>
      <c r="T94" s="74" t="s">
        <v>199</v>
      </c>
      <c r="U94" s="29" t="s">
        <v>197</v>
      </c>
      <c r="V94" s="6"/>
    </row>
    <row r="95" spans="1:23">
      <c r="A95" s="55" t="s">
        <v>162</v>
      </c>
      <c r="B95" s="29" t="s">
        <v>163</v>
      </c>
      <c r="C95" s="94"/>
      <c r="D95" s="90"/>
      <c r="E95" s="90"/>
      <c r="F95" s="90"/>
      <c r="G95" s="57"/>
      <c r="H95" s="57"/>
      <c r="I95" s="57" t="s">
        <v>201</v>
      </c>
      <c r="J95" s="57"/>
      <c r="K95" s="57"/>
      <c r="L95" s="57"/>
      <c r="M95" s="57"/>
      <c r="N95" s="99"/>
      <c r="O95" s="57"/>
      <c r="P95" s="99"/>
      <c r="Q95" s="57"/>
      <c r="R95" s="99"/>
      <c r="S95" s="57"/>
      <c r="T95" s="99"/>
      <c r="U95" s="29" t="s">
        <v>201</v>
      </c>
      <c r="V95" s="6"/>
    </row>
    <row r="96" spans="1:23">
      <c r="A96" s="55" t="s">
        <v>164</v>
      </c>
      <c r="B96" s="29" t="s">
        <v>165</v>
      </c>
      <c r="C96" s="94"/>
      <c r="D96" s="90"/>
      <c r="E96" s="90"/>
      <c r="F96" s="90"/>
      <c r="G96" s="57"/>
      <c r="H96" s="57"/>
      <c r="I96" s="57" t="s">
        <v>205</v>
      </c>
      <c r="J96" s="57"/>
      <c r="K96" s="57"/>
      <c r="L96" s="57"/>
      <c r="M96" s="57"/>
      <c r="N96" s="99"/>
      <c r="O96" s="29" t="s">
        <v>197</v>
      </c>
      <c r="P96" s="74"/>
      <c r="Q96" s="29" t="s">
        <v>197</v>
      </c>
      <c r="R96" s="74"/>
      <c r="S96" s="29" t="s">
        <v>197</v>
      </c>
      <c r="T96" s="74"/>
      <c r="U96" s="29" t="s">
        <v>196</v>
      </c>
      <c r="V96" s="6"/>
    </row>
    <row r="97" spans="1:26">
      <c r="A97" s="55" t="s">
        <v>202</v>
      </c>
      <c r="B97" s="29" t="s">
        <v>167</v>
      </c>
      <c r="C97" s="94"/>
      <c r="D97" s="90"/>
      <c r="E97" s="90"/>
      <c r="F97" s="90"/>
      <c r="G97" s="57"/>
      <c r="H97" s="57"/>
      <c r="I97" s="57" t="s">
        <v>203</v>
      </c>
      <c r="J97" s="57"/>
      <c r="K97" s="57"/>
      <c r="L97" s="57"/>
      <c r="M97" s="57"/>
      <c r="N97" s="99"/>
      <c r="O97" s="57"/>
      <c r="P97" s="99"/>
      <c r="Q97" s="57"/>
      <c r="R97" s="99"/>
      <c r="S97" s="57"/>
      <c r="T97" s="99"/>
      <c r="U97" s="57" t="s">
        <v>203</v>
      </c>
      <c r="V97" s="6"/>
    </row>
    <row r="98" spans="1:26">
      <c r="A98" s="55" t="s">
        <v>168</v>
      </c>
      <c r="B98" s="29" t="s">
        <v>169</v>
      </c>
      <c r="C98" s="94"/>
      <c r="D98" s="90"/>
      <c r="E98" s="90"/>
      <c r="F98" s="90"/>
      <c r="G98" s="57"/>
      <c r="H98" s="57"/>
      <c r="I98" s="58" t="s">
        <v>204</v>
      </c>
      <c r="J98" s="57"/>
      <c r="K98" s="57"/>
      <c r="L98" s="57"/>
      <c r="M98" s="57"/>
      <c r="N98" s="99"/>
      <c r="O98" s="57"/>
      <c r="P98" s="99"/>
      <c r="Q98" s="57"/>
      <c r="R98" s="99"/>
      <c r="S98" s="57"/>
      <c r="T98" s="99"/>
      <c r="U98" s="58" t="s">
        <v>204</v>
      </c>
      <c r="V98" s="6"/>
    </row>
    <row r="99" spans="1:26">
      <c r="A99" s="55" t="s">
        <v>170</v>
      </c>
      <c r="B99" s="29" t="s">
        <v>171</v>
      </c>
      <c r="C99" s="94"/>
      <c r="D99" s="90"/>
      <c r="E99" s="90"/>
      <c r="F99" s="90"/>
      <c r="G99" s="57"/>
      <c r="H99" s="57"/>
      <c r="I99" s="58" t="s">
        <v>197</v>
      </c>
      <c r="J99" s="57"/>
      <c r="K99" s="57"/>
      <c r="L99" s="57"/>
      <c r="M99" s="57"/>
      <c r="N99" s="99"/>
      <c r="O99" s="57"/>
      <c r="P99" s="99"/>
      <c r="Q99" s="66"/>
      <c r="R99" s="99"/>
      <c r="S99" s="66"/>
      <c r="T99" s="99"/>
      <c r="U99" s="67" t="s">
        <v>197</v>
      </c>
      <c r="V99" s="6"/>
    </row>
    <row r="100" spans="1:26">
      <c r="A100" s="55"/>
      <c r="B100" s="57" t="s">
        <v>188</v>
      </c>
      <c r="C100" s="97">
        <f>SUM(N100:U100)</f>
        <v>5472</v>
      </c>
      <c r="D100" s="90"/>
      <c r="E100" s="90"/>
      <c r="F100" s="90"/>
      <c r="G100" s="57"/>
      <c r="H100" s="57"/>
      <c r="I100" s="57"/>
      <c r="J100" s="57"/>
      <c r="K100" s="57"/>
      <c r="L100" s="57"/>
      <c r="M100" s="57"/>
      <c r="N100" s="100">
        <f>N101+N102+N103</f>
        <v>612</v>
      </c>
      <c r="O100" s="63">
        <f t="shared" ref="O100:U100" si="64">O101+O102+O103</f>
        <v>792</v>
      </c>
      <c r="P100" s="100">
        <f t="shared" si="64"/>
        <v>612</v>
      </c>
      <c r="Q100" s="63">
        <f t="shared" si="64"/>
        <v>792</v>
      </c>
      <c r="R100" s="100">
        <f t="shared" si="64"/>
        <v>612</v>
      </c>
      <c r="S100" s="63">
        <f t="shared" si="64"/>
        <v>792</v>
      </c>
      <c r="T100" s="100">
        <f t="shared" si="64"/>
        <v>612</v>
      </c>
      <c r="U100" s="68">
        <f t="shared" si="64"/>
        <v>648</v>
      </c>
      <c r="V100" s="6">
        <f t="shared" si="44"/>
        <v>5472</v>
      </c>
    </row>
    <row r="101" spans="1:26">
      <c r="A101" s="132" t="s">
        <v>172</v>
      </c>
      <c r="B101" s="133"/>
      <c r="C101" s="133"/>
      <c r="D101" s="133"/>
      <c r="E101" s="134"/>
      <c r="F101" s="129"/>
      <c r="G101" s="118" t="s">
        <v>173</v>
      </c>
      <c r="H101" s="119"/>
      <c r="I101" s="119"/>
      <c r="J101" s="119"/>
      <c r="K101" s="119"/>
      <c r="L101" s="119"/>
      <c r="M101" s="120"/>
      <c r="N101" s="59">
        <f t="shared" ref="N101:U101" si="65">N91+N7</f>
        <v>612</v>
      </c>
      <c r="O101" s="64">
        <f t="shared" si="65"/>
        <v>792</v>
      </c>
      <c r="P101" s="59">
        <f t="shared" si="65"/>
        <v>540</v>
      </c>
      <c r="Q101" s="64">
        <f t="shared" si="65"/>
        <v>720</v>
      </c>
      <c r="R101" s="59">
        <f t="shared" si="65"/>
        <v>468</v>
      </c>
      <c r="S101" s="64">
        <f t="shared" si="65"/>
        <v>540</v>
      </c>
      <c r="T101" s="59">
        <f t="shared" si="65"/>
        <v>504</v>
      </c>
      <c r="U101" s="64">
        <f t="shared" si="65"/>
        <v>432</v>
      </c>
      <c r="V101" s="6">
        <f t="shared" si="44"/>
        <v>4608</v>
      </c>
    </row>
    <row r="102" spans="1:26">
      <c r="A102" s="132" t="s">
        <v>174</v>
      </c>
      <c r="B102" s="133"/>
      <c r="C102" s="133"/>
      <c r="D102" s="133"/>
      <c r="E102" s="134"/>
      <c r="F102" s="130"/>
      <c r="G102" s="118" t="s">
        <v>175</v>
      </c>
      <c r="H102" s="119"/>
      <c r="I102" s="119"/>
      <c r="J102" s="119"/>
      <c r="K102" s="119"/>
      <c r="L102" s="119"/>
      <c r="M102" s="120"/>
      <c r="N102" s="59">
        <f>N85+N69+N68+N67+N66+N81</f>
        <v>0</v>
      </c>
      <c r="O102" s="64">
        <f t="shared" ref="O102:U102" si="66">O85+O69+O68+O67+O66+O81</f>
        <v>0</v>
      </c>
      <c r="P102" s="59">
        <f t="shared" si="66"/>
        <v>72</v>
      </c>
      <c r="Q102" s="64">
        <f t="shared" si="66"/>
        <v>72</v>
      </c>
      <c r="R102" s="59">
        <f t="shared" si="66"/>
        <v>144</v>
      </c>
      <c r="S102" s="64">
        <f t="shared" si="66"/>
        <v>144</v>
      </c>
      <c r="T102" s="59">
        <f t="shared" si="66"/>
        <v>0</v>
      </c>
      <c r="U102" s="64">
        <f t="shared" si="66"/>
        <v>0</v>
      </c>
      <c r="V102" s="6">
        <f t="shared" si="44"/>
        <v>432</v>
      </c>
      <c r="W102" s="24">
        <f>V102/36</f>
        <v>12</v>
      </c>
    </row>
    <row r="103" spans="1:26">
      <c r="A103" s="132" t="s">
        <v>176</v>
      </c>
      <c r="B103" s="133"/>
      <c r="C103" s="133"/>
      <c r="D103" s="133"/>
      <c r="E103" s="134"/>
      <c r="F103" s="130"/>
      <c r="G103" s="123" t="s">
        <v>177</v>
      </c>
      <c r="H103" s="124"/>
      <c r="I103" s="124"/>
      <c r="J103" s="124"/>
      <c r="K103" s="124"/>
      <c r="L103" s="124"/>
      <c r="M103" s="125"/>
      <c r="N103" s="121">
        <f>N90+N78+N73+N70</f>
        <v>0</v>
      </c>
      <c r="O103" s="116">
        <f t="shared" ref="O103:T103" si="67">O90+O78+O73+O70</f>
        <v>0</v>
      </c>
      <c r="P103" s="121">
        <f t="shared" si="67"/>
        <v>0</v>
      </c>
      <c r="Q103" s="116">
        <f t="shared" si="67"/>
        <v>0</v>
      </c>
      <c r="R103" s="121">
        <f t="shared" si="67"/>
        <v>0</v>
      </c>
      <c r="S103" s="116">
        <f t="shared" si="67"/>
        <v>108</v>
      </c>
      <c r="T103" s="121">
        <f t="shared" si="67"/>
        <v>108</v>
      </c>
      <c r="U103" s="116">
        <f>U90+U78+U73+U70+144</f>
        <v>216</v>
      </c>
      <c r="V103" s="6">
        <f t="shared" si="44"/>
        <v>432</v>
      </c>
      <c r="W103" s="1">
        <f>V103/36</f>
        <v>12</v>
      </c>
      <c r="X103" s="6">
        <f>V103-144</f>
        <v>288</v>
      </c>
      <c r="Y103" s="24">
        <f>X103/36</f>
        <v>8</v>
      </c>
      <c r="Z103" s="24">
        <f>W102+Y103</f>
        <v>20</v>
      </c>
    </row>
    <row r="104" spans="1:26">
      <c r="A104" s="132" t="s">
        <v>178</v>
      </c>
      <c r="B104" s="133"/>
      <c r="C104" s="133"/>
      <c r="D104" s="133"/>
      <c r="E104" s="134"/>
      <c r="F104" s="130"/>
      <c r="G104" s="126"/>
      <c r="H104" s="127"/>
      <c r="I104" s="127"/>
      <c r="J104" s="127"/>
      <c r="K104" s="127"/>
      <c r="L104" s="127"/>
      <c r="M104" s="128"/>
      <c r="N104" s="122"/>
      <c r="O104" s="117"/>
      <c r="P104" s="122"/>
      <c r="Q104" s="117"/>
      <c r="R104" s="122"/>
      <c r="S104" s="117"/>
      <c r="T104" s="122"/>
      <c r="U104" s="117"/>
      <c r="V104" s="6">
        <f t="shared" si="44"/>
        <v>0</v>
      </c>
    </row>
    <row r="105" spans="1:26">
      <c r="A105" s="132" t="s">
        <v>179</v>
      </c>
      <c r="B105" s="133"/>
      <c r="C105" s="133"/>
      <c r="D105" s="133"/>
      <c r="E105" s="134"/>
      <c r="F105" s="130"/>
      <c r="G105" s="118" t="s">
        <v>180</v>
      </c>
      <c r="H105" s="119"/>
      <c r="I105" s="119"/>
      <c r="J105" s="119"/>
      <c r="K105" s="119"/>
      <c r="L105" s="119"/>
      <c r="M105" s="120"/>
      <c r="N105" s="59">
        <v>0</v>
      </c>
      <c r="O105" s="65">
        <v>3</v>
      </c>
      <c r="P105" s="61">
        <v>0</v>
      </c>
      <c r="Q105" s="30">
        <v>4</v>
      </c>
      <c r="R105" s="61">
        <v>1</v>
      </c>
      <c r="S105" s="30">
        <v>5</v>
      </c>
      <c r="T105" s="61">
        <v>3</v>
      </c>
      <c r="U105" s="30">
        <v>4</v>
      </c>
      <c r="V105" s="6">
        <f t="shared" si="44"/>
        <v>20</v>
      </c>
    </row>
    <row r="106" spans="1:26">
      <c r="A106" s="132" t="s">
        <v>181</v>
      </c>
      <c r="B106" s="133"/>
      <c r="C106" s="133"/>
      <c r="D106" s="133"/>
      <c r="E106" s="134"/>
      <c r="F106" s="130"/>
      <c r="G106" s="118" t="s">
        <v>182</v>
      </c>
      <c r="H106" s="119"/>
      <c r="I106" s="119"/>
      <c r="J106" s="119"/>
      <c r="K106" s="119"/>
      <c r="L106" s="119"/>
      <c r="M106" s="120"/>
      <c r="N106" s="59">
        <v>3</v>
      </c>
      <c r="O106" s="60">
        <v>7</v>
      </c>
      <c r="P106" s="61">
        <v>5</v>
      </c>
      <c r="Q106" s="62">
        <v>3</v>
      </c>
      <c r="R106" s="61">
        <v>3</v>
      </c>
      <c r="S106" s="62">
        <v>6</v>
      </c>
      <c r="T106" s="61">
        <v>4</v>
      </c>
      <c r="U106" s="62">
        <v>6</v>
      </c>
      <c r="V106" s="6">
        <f t="shared" si="44"/>
        <v>37</v>
      </c>
    </row>
    <row r="107" spans="1:26">
      <c r="A107" s="132"/>
      <c r="B107" s="133"/>
      <c r="C107" s="133"/>
      <c r="D107" s="133"/>
      <c r="E107" s="134"/>
      <c r="F107" s="131"/>
      <c r="G107" s="118" t="s">
        <v>183</v>
      </c>
      <c r="H107" s="119"/>
      <c r="I107" s="119"/>
      <c r="J107" s="119"/>
      <c r="K107" s="119"/>
      <c r="L107" s="119"/>
      <c r="M107" s="120"/>
      <c r="N107" s="59">
        <v>0</v>
      </c>
      <c r="O107" s="60">
        <v>0</v>
      </c>
      <c r="P107" s="61">
        <v>0</v>
      </c>
      <c r="Q107" s="62">
        <v>0</v>
      </c>
      <c r="R107" s="61">
        <v>0</v>
      </c>
      <c r="S107" s="62">
        <v>0</v>
      </c>
      <c r="T107" s="61">
        <v>0</v>
      </c>
      <c r="U107" s="62">
        <v>0</v>
      </c>
      <c r="V107" s="6">
        <f t="shared" si="44"/>
        <v>0</v>
      </c>
    </row>
    <row r="109" spans="1:26" ht="16.5" customHeight="1">
      <c r="M109" s="1" t="s">
        <v>166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8</v>
      </c>
    </row>
    <row r="110" spans="1:26">
      <c r="M110" s="1" t="s">
        <v>184</v>
      </c>
      <c r="N110" s="1">
        <v>0</v>
      </c>
      <c r="O110" s="1">
        <v>2</v>
      </c>
      <c r="P110" s="1">
        <v>0</v>
      </c>
      <c r="Q110" s="1">
        <v>2</v>
      </c>
      <c r="R110" s="1">
        <v>0</v>
      </c>
      <c r="S110" s="1">
        <v>2</v>
      </c>
      <c r="T110" s="1">
        <v>0</v>
      </c>
      <c r="U110" s="1">
        <v>1</v>
      </c>
    </row>
    <row r="111" spans="1:26">
      <c r="N111" s="18">
        <v>17</v>
      </c>
      <c r="O111" s="18">
        <v>24</v>
      </c>
      <c r="P111" s="18">
        <v>17</v>
      </c>
      <c r="Q111" s="22">
        <v>24</v>
      </c>
      <c r="R111" s="22">
        <v>17</v>
      </c>
      <c r="S111" s="22">
        <v>24</v>
      </c>
      <c r="T111" s="18">
        <v>17</v>
      </c>
      <c r="U111" s="22">
        <v>27</v>
      </c>
      <c r="V111" s="1">
        <f>SUM(N111:U111)</f>
        <v>167</v>
      </c>
    </row>
    <row r="112" spans="1:26">
      <c r="N112" s="1">
        <f>N111-N109-N110</f>
        <v>17</v>
      </c>
      <c r="O112" s="1">
        <f t="shared" ref="O112:U112" si="68">O111-O109-O110</f>
        <v>22</v>
      </c>
      <c r="P112" s="1">
        <f t="shared" si="68"/>
        <v>17</v>
      </c>
      <c r="Q112" s="1">
        <f t="shared" si="68"/>
        <v>22</v>
      </c>
      <c r="R112" s="1">
        <f t="shared" si="68"/>
        <v>17</v>
      </c>
      <c r="S112" s="1">
        <f t="shared" si="68"/>
        <v>22</v>
      </c>
      <c r="T112" s="1">
        <f t="shared" si="68"/>
        <v>17</v>
      </c>
      <c r="U112" s="1">
        <f t="shared" si="68"/>
        <v>18</v>
      </c>
      <c r="V112" s="1">
        <f>SUM(N112:U112)</f>
        <v>152</v>
      </c>
    </row>
    <row r="113" spans="14:22">
      <c r="N113" s="18">
        <f>N112*36</f>
        <v>612</v>
      </c>
      <c r="O113" s="18">
        <f t="shared" ref="O113:U113" si="69">O112*36</f>
        <v>792</v>
      </c>
      <c r="P113" s="18">
        <f t="shared" si="69"/>
        <v>612</v>
      </c>
      <c r="Q113" s="18">
        <f t="shared" si="69"/>
        <v>792</v>
      </c>
      <c r="R113" s="18">
        <f t="shared" si="69"/>
        <v>612</v>
      </c>
      <c r="S113" s="18">
        <f t="shared" si="69"/>
        <v>792</v>
      </c>
      <c r="T113" s="18">
        <f t="shared" si="69"/>
        <v>612</v>
      </c>
      <c r="U113" s="18">
        <f t="shared" si="69"/>
        <v>648</v>
      </c>
      <c r="V113" s="1">
        <f>SUM(N113:U113)</f>
        <v>5472</v>
      </c>
    </row>
    <row r="114" spans="14:22">
      <c r="N114" s="6">
        <f>N101+N102+N103</f>
        <v>612</v>
      </c>
      <c r="O114" s="6">
        <f t="shared" ref="O114:U114" si="70">O101+O102+O103</f>
        <v>792</v>
      </c>
      <c r="P114" s="6">
        <f t="shared" si="70"/>
        <v>612</v>
      </c>
      <c r="Q114" s="6">
        <f t="shared" si="70"/>
        <v>792</v>
      </c>
      <c r="R114" s="6">
        <f t="shared" si="70"/>
        <v>612</v>
      </c>
      <c r="S114" s="6">
        <f t="shared" si="70"/>
        <v>792</v>
      </c>
      <c r="T114" s="6">
        <f t="shared" si="70"/>
        <v>612</v>
      </c>
      <c r="U114" s="6">
        <f t="shared" si="70"/>
        <v>648</v>
      </c>
      <c r="V114" s="1">
        <f t="shared" ref="V114:V115" si="71">SUM(N114:U114)</f>
        <v>5472</v>
      </c>
    </row>
    <row r="115" spans="14:22">
      <c r="N115" s="6">
        <f>N113-N114</f>
        <v>0</v>
      </c>
      <c r="O115" s="6">
        <f t="shared" ref="O115:U115" si="72">O113-O114</f>
        <v>0</v>
      </c>
      <c r="P115" s="6">
        <f t="shared" si="72"/>
        <v>0</v>
      </c>
      <c r="Q115" s="6">
        <f t="shared" si="72"/>
        <v>0</v>
      </c>
      <c r="R115" s="6">
        <f t="shared" si="72"/>
        <v>0</v>
      </c>
      <c r="S115" s="6">
        <f t="shared" si="72"/>
        <v>0</v>
      </c>
      <c r="T115" s="6">
        <f t="shared" si="72"/>
        <v>0</v>
      </c>
      <c r="U115" s="6">
        <f t="shared" si="72"/>
        <v>0</v>
      </c>
      <c r="V115" s="1">
        <f t="shared" si="71"/>
        <v>0</v>
      </c>
    </row>
  </sheetData>
  <mergeCells count="42">
    <mergeCell ref="A105:E105"/>
    <mergeCell ref="A106:E106"/>
    <mergeCell ref="A107:E107"/>
    <mergeCell ref="A101:E101"/>
    <mergeCell ref="A102:E102"/>
    <mergeCell ref="A103:E103"/>
    <mergeCell ref="A104:E104"/>
    <mergeCell ref="F101:F107"/>
    <mergeCell ref="G101:M101"/>
    <mergeCell ref="G102:M102"/>
    <mergeCell ref="G106:M106"/>
    <mergeCell ref="G107:M107"/>
    <mergeCell ref="U103:U104"/>
    <mergeCell ref="G105:M105"/>
    <mergeCell ref="N103:N104"/>
    <mergeCell ref="O103:O104"/>
    <mergeCell ref="P103:P104"/>
    <mergeCell ref="Q103:Q104"/>
    <mergeCell ref="R103:R104"/>
    <mergeCell ref="G103:M104"/>
    <mergeCell ref="S103:S104"/>
    <mergeCell ref="T103:T104"/>
    <mergeCell ref="N3:U4"/>
    <mergeCell ref="N5:O5"/>
    <mergeCell ref="P5:Q5"/>
    <mergeCell ref="R5:S5"/>
    <mergeCell ref="T5:U5"/>
    <mergeCell ref="E87:E89"/>
    <mergeCell ref="A2:M2"/>
    <mergeCell ref="I4:M4"/>
    <mergeCell ref="I5:I6"/>
    <mergeCell ref="J5:M5"/>
    <mergeCell ref="G3:M3"/>
    <mergeCell ref="G4:G6"/>
    <mergeCell ref="H4:H6"/>
    <mergeCell ref="B3:B6"/>
    <mergeCell ref="C3:D3"/>
    <mergeCell ref="E3:E6"/>
    <mergeCell ref="F3:F6"/>
    <mergeCell ref="A3:A6"/>
    <mergeCell ref="C4:C6"/>
    <mergeCell ref="D4:D6"/>
  </mergeCells>
  <pageMargins left="0.25" right="0.25" top="0.75" bottom="0.75" header="0.3" footer="0.3"/>
  <pageSetup paperSize="9" scale="96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2018-05-31T04:02:59Z</dcterms:modified>
</cp:coreProperties>
</file>