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УП 2024\"/>
    </mc:Choice>
  </mc:AlternateContent>
  <xr:revisionPtr revIDLastSave="0" documentId="13_ncr:1_{24F5354E-FEB6-4199-8A2B-356F3CE448F3}" xr6:coauthVersionLast="47" xr6:coauthVersionMax="47" xr10:uidLastSave="{00000000-0000-0000-0000-000000000000}"/>
  <bookViews>
    <workbookView xWindow="-120" yWindow="-120" windowWidth="29040" windowHeight="15840" xr2:uid="{3CD4F1AC-F1F3-4438-BCC2-5FE79FB1D66A}"/>
  </bookViews>
  <sheets>
    <sheet name="УП 08.01.28 (Маляр) 2024" sheetId="3" r:id="rId1"/>
  </sheets>
  <definedNames>
    <definedName name="_ftn1" localSheetId="0">'УП 08.01.28 (Маляр) 2024'!#REF!</definedName>
    <definedName name="_ftn2" localSheetId="0">'УП 08.01.28 (Маляр) 2024'!#REF!</definedName>
    <definedName name="_ftn3" localSheetId="0">'УП 08.01.28 (Маляр) 2024'!#REF!</definedName>
    <definedName name="_ftn4" localSheetId="0">'УП 08.01.28 (Маляр) 2024'!#REF!</definedName>
    <definedName name="_ftn5" localSheetId="0">'УП 08.01.28 (Маляр) 2024'!#REF!</definedName>
    <definedName name="_ftn6" localSheetId="0">'УП 08.01.28 (Маляр) 2024'!#REF!</definedName>
    <definedName name="_ftn7" localSheetId="0">'УП 08.01.28 (Маляр) 2024'!#REF!</definedName>
    <definedName name="_ftnref1" localSheetId="0">'УП 08.01.28 (Маляр) 2024'!$E$4</definedName>
    <definedName name="_ftnref2" localSheetId="0">'УП 08.01.28 (Маляр) 2024'!$H$5</definedName>
    <definedName name="_ftnref3" localSheetId="0">'УП 08.01.28 (Маляр) 2024'!$J$5</definedName>
    <definedName name="_ftnref4" localSheetId="0">'УП 08.01.28 (Маляр) 2024'!$K$5</definedName>
    <definedName name="_ftnref7" localSheetId="0">'УП 08.01.28 (Маляр) 2024'!#REF!</definedName>
    <definedName name="_xlnm.Print_Area" localSheetId="0">'УП 08.01.28 (Маляр) 2024'!$A$1:$O$59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3" l="1"/>
  <c r="H7" i="3"/>
  <c r="I7" i="3"/>
  <c r="I48" i="3" s="1"/>
  <c r="J7" i="3"/>
  <c r="J48" i="3" s="1"/>
  <c r="K7" i="3"/>
  <c r="L7" i="3"/>
  <c r="N34" i="3"/>
  <c r="N48" i="3" s="1"/>
  <c r="O34" i="3"/>
  <c r="O48" i="3"/>
  <c r="K48" i="3"/>
  <c r="F48" i="3"/>
  <c r="I34" i="3"/>
  <c r="J34" i="3"/>
  <c r="K34" i="3"/>
  <c r="F34" i="3"/>
  <c r="J28" i="3"/>
  <c r="K28" i="3"/>
  <c r="L28" i="3"/>
  <c r="F28" i="3"/>
  <c r="G28" i="3"/>
  <c r="H28" i="3"/>
  <c r="I28" i="3"/>
  <c r="N28" i="3"/>
  <c r="O28" i="3"/>
  <c r="Q33" i="3"/>
  <c r="R33" i="3" s="1"/>
  <c r="Q9" i="3"/>
  <c r="R9" i="3" s="1"/>
  <c r="Q10" i="3"/>
  <c r="R10" i="3" s="1"/>
  <c r="Q11" i="3"/>
  <c r="R11" i="3" s="1"/>
  <c r="Q12" i="3"/>
  <c r="R12" i="3" s="1"/>
  <c r="Q13" i="3"/>
  <c r="R13" i="3" s="1"/>
  <c r="Q14" i="3"/>
  <c r="R14" i="3" s="1"/>
  <c r="Q15" i="3"/>
  <c r="R15" i="3" s="1"/>
  <c r="Q16" i="3"/>
  <c r="R16" i="3" s="1"/>
  <c r="Q17" i="3"/>
  <c r="R17" i="3" s="1"/>
  <c r="Q18" i="3"/>
  <c r="R18" i="3" s="1"/>
  <c r="Q19" i="3"/>
  <c r="R19" i="3" s="1"/>
  <c r="Q20" i="3"/>
  <c r="R20" i="3" s="1"/>
  <c r="Q21" i="3"/>
  <c r="R21" i="3" s="1"/>
  <c r="Q23" i="3"/>
  <c r="R23" i="3" s="1"/>
  <c r="Q24" i="3"/>
  <c r="R24" i="3" s="1"/>
  <c r="Q25" i="3"/>
  <c r="R25" i="3" s="1"/>
  <c r="Q26" i="3"/>
  <c r="R26" i="3" s="1"/>
  <c r="Q27" i="3"/>
  <c r="R27" i="3" s="1"/>
  <c r="Q29" i="3"/>
  <c r="R29" i="3" s="1"/>
  <c r="Q30" i="3"/>
  <c r="R30" i="3" s="1"/>
  <c r="Q31" i="3"/>
  <c r="R31" i="3" s="1"/>
  <c r="Q32" i="3"/>
  <c r="R32" i="3" s="1"/>
  <c r="Q36" i="3"/>
  <c r="R36" i="3" s="1"/>
  <c r="Q37" i="3"/>
  <c r="R37" i="3" s="1"/>
  <c r="Q38" i="3"/>
  <c r="R38" i="3" s="1"/>
  <c r="Q40" i="3"/>
  <c r="R40" i="3" s="1"/>
  <c r="Q41" i="3"/>
  <c r="R41" i="3" s="1"/>
  <c r="Q42" i="3"/>
  <c r="R42" i="3" s="1"/>
  <c r="Q44" i="3"/>
  <c r="R44" i="3" s="1"/>
  <c r="Q45" i="3"/>
  <c r="R45" i="3" s="1"/>
  <c r="Q46" i="3"/>
  <c r="R46" i="3" s="1"/>
  <c r="Q47" i="3"/>
  <c r="R47" i="3" s="1"/>
  <c r="Q8" i="3"/>
  <c r="R8" i="3" s="1"/>
  <c r="O43" i="3"/>
  <c r="G43" i="3"/>
  <c r="H43" i="3"/>
  <c r="I43" i="3"/>
  <c r="J43" i="3"/>
  <c r="K43" i="3"/>
  <c r="L43" i="3"/>
  <c r="F43" i="3"/>
  <c r="Q43" i="3" l="1"/>
  <c r="R43" i="3" s="1"/>
  <c r="F39" i="3"/>
  <c r="N39" i="3" l="1"/>
  <c r="O39" i="3"/>
  <c r="N35" i="3"/>
  <c r="O35" i="3"/>
  <c r="G39" i="3"/>
  <c r="G34" i="3" s="1"/>
  <c r="H39" i="3"/>
  <c r="I39" i="3"/>
  <c r="J39" i="3"/>
  <c r="K39" i="3"/>
  <c r="L39" i="3"/>
  <c r="G35" i="3"/>
  <c r="H35" i="3"/>
  <c r="H34" i="3" s="1"/>
  <c r="I35" i="3"/>
  <c r="J35" i="3"/>
  <c r="K35" i="3"/>
  <c r="L35" i="3"/>
  <c r="F35" i="3"/>
  <c r="L34" i="3" l="1"/>
  <c r="Q39" i="3"/>
  <c r="R39" i="3" s="1"/>
  <c r="Q35" i="3"/>
  <c r="R35" i="3" s="1"/>
  <c r="G22" i="3"/>
  <c r="H22" i="3"/>
  <c r="H48" i="3" s="1"/>
  <c r="I22" i="3"/>
  <c r="J22" i="3"/>
  <c r="K22" i="3"/>
  <c r="L22" i="3"/>
  <c r="F22" i="3"/>
  <c r="O22" i="3"/>
  <c r="N22" i="3"/>
  <c r="O7" i="3"/>
  <c r="N7" i="3"/>
  <c r="F7" i="3"/>
  <c r="L48" i="3" l="1"/>
  <c r="G48" i="3"/>
  <c r="Q34" i="3"/>
  <c r="R34" i="3" s="1"/>
  <c r="Q28" i="3"/>
  <c r="R28" i="3" s="1"/>
  <c r="Q22" i="3"/>
  <c r="R22" i="3" s="1"/>
  <c r="N6" i="3" l="1"/>
  <c r="S48" i="3"/>
  <c r="Q48" i="3"/>
  <c r="R48" i="3" s="1"/>
  <c r="O6" i="3"/>
  <c r="R6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O6" authorId="0" shapeId="0" xr:uid="{2B869BA5-C58C-4E57-B8FD-19ED4C0F5C86}">
      <text>
        <r>
          <rPr>
            <sz val="9"/>
            <color indexed="81"/>
            <rFont val="Tahoma"/>
            <charset val="1"/>
          </rPr>
          <t>20% от 1476ч.-ГИА36ч.</t>
        </r>
      </text>
    </comment>
  </commentList>
</comments>
</file>

<file path=xl/sharedStrings.xml><?xml version="1.0" encoding="utf-8"?>
<sst xmlns="http://schemas.openxmlformats.org/spreadsheetml/2006/main" count="98" uniqueCount="93">
  <si>
    <t>Индекс</t>
  </si>
  <si>
    <t>Всего</t>
  </si>
  <si>
    <t>В т.ч. в форме практической подготовки</t>
  </si>
  <si>
    <t>Объем образовательной программы в академических часах</t>
  </si>
  <si>
    <t>Курс</t>
  </si>
  <si>
    <t>Практики</t>
  </si>
  <si>
    <t>Промежуточная аттестация</t>
  </si>
  <si>
    <t>ОП.00</t>
  </si>
  <si>
    <t>Общепрофессиональный цикл</t>
  </si>
  <si>
    <t>ОП.01</t>
  </si>
  <si>
    <t>П.00</t>
  </si>
  <si>
    <t>Профессиональный цикл</t>
  </si>
  <si>
    <t>ПМ.01</t>
  </si>
  <si>
    <t>МДК.01.01</t>
  </si>
  <si>
    <t>УП.01</t>
  </si>
  <si>
    <t>Учебная практика</t>
  </si>
  <si>
    <t>ПП.01</t>
  </si>
  <si>
    <t>Производственная практика</t>
  </si>
  <si>
    <t>ГИА.00</t>
  </si>
  <si>
    <t>Государственная итоговая аттестация</t>
  </si>
  <si>
    <t>Итого:</t>
  </si>
  <si>
    <t>Наименование</t>
  </si>
  <si>
    <t>Учебные занятия</t>
  </si>
  <si>
    <t>Курсовой проект (работа)</t>
  </si>
  <si>
    <t>Самостоятельная работа</t>
  </si>
  <si>
    <t>Безопасность жизнедеятельности</t>
  </si>
  <si>
    <t>Физическая культура</t>
  </si>
  <si>
    <t>ОП.02</t>
  </si>
  <si>
    <t>ОП.03</t>
  </si>
  <si>
    <t>ОП.04</t>
  </si>
  <si>
    <t>ПМ.02</t>
  </si>
  <si>
    <t>МДК.02.01</t>
  </si>
  <si>
    <t>УП.02</t>
  </si>
  <si>
    <t>ПП.02</t>
  </si>
  <si>
    <t>МДК.03.01</t>
  </si>
  <si>
    <t>УП.03</t>
  </si>
  <si>
    <t>ПП.03</t>
  </si>
  <si>
    <t xml:space="preserve">Обязательная часть, ак.ч.
</t>
  </si>
  <si>
    <t xml:space="preserve">Вариативная часть, ак.ч.
</t>
  </si>
  <si>
    <t>Объём образовательной программы, ак.ч.</t>
  </si>
  <si>
    <t>О.00</t>
  </si>
  <si>
    <t>Общеобразовательный цикл</t>
  </si>
  <si>
    <t>ООД.01</t>
  </si>
  <si>
    <t xml:space="preserve">Русский язык </t>
  </si>
  <si>
    <t>ООД.02</t>
  </si>
  <si>
    <t>Литература</t>
  </si>
  <si>
    <t>ООД.03</t>
  </si>
  <si>
    <t xml:space="preserve">Иностранный язык </t>
  </si>
  <si>
    <t>ООД.04</t>
  </si>
  <si>
    <t>История</t>
  </si>
  <si>
    <t>ООД.05</t>
  </si>
  <si>
    <t>ООД.06</t>
  </si>
  <si>
    <t>ООД.07</t>
  </si>
  <si>
    <t>Химия</t>
  </si>
  <si>
    <t>ООД.08</t>
  </si>
  <si>
    <t>Обществознание</t>
  </si>
  <si>
    <t>ООД.09</t>
  </si>
  <si>
    <t>География</t>
  </si>
  <si>
    <t>ООД.10</t>
  </si>
  <si>
    <t>Биология</t>
  </si>
  <si>
    <t>ООД.11</t>
  </si>
  <si>
    <t>Математика</t>
  </si>
  <si>
    <t>ООД.12</t>
  </si>
  <si>
    <t>Физика</t>
  </si>
  <si>
    <t>ООД.13</t>
  </si>
  <si>
    <t>Информатика</t>
  </si>
  <si>
    <t>ООД.14</t>
  </si>
  <si>
    <t>Основы проектной деятельности (Индивидуальный проект)</t>
  </si>
  <si>
    <t>Иностранный язык в профессиональной деятельности</t>
  </si>
  <si>
    <t>СГ.00</t>
  </si>
  <si>
    <t>Социально-гуманитарный цикл</t>
  </si>
  <si>
    <t>СГ.01</t>
  </si>
  <si>
    <t>История России</t>
  </si>
  <si>
    <t>СГ.02</t>
  </si>
  <si>
    <t>СГ.03</t>
  </si>
  <si>
    <t>СГ.04</t>
  </si>
  <si>
    <t>СГ.05</t>
  </si>
  <si>
    <t xml:space="preserve">Основы бережливого производства </t>
  </si>
  <si>
    <t>Основы строительного черчения</t>
  </si>
  <si>
    <t>Основы строительного материаловедения</t>
  </si>
  <si>
    <t>Строительные машины и средства малой механизации</t>
  </si>
  <si>
    <t>Охрана труда</t>
  </si>
  <si>
    <t>Основы бизнеса, коммуникаций и финансовой грамотности</t>
  </si>
  <si>
    <t>Выполнение штукатурных и декоративных работ</t>
  </si>
  <si>
    <t>Технология штукатурных и декоративных работ</t>
  </si>
  <si>
    <t>Выполнение малярных и декоративно-художественных работ</t>
  </si>
  <si>
    <t>Технология малярных и декоративно-художественных работ</t>
  </si>
  <si>
    <t>Выполнение дизайна отделки помещений с применением информационных технологий</t>
  </si>
  <si>
    <t>Основы дизайна отделки помещений с применением информационных технологий</t>
  </si>
  <si>
    <t>Основы безопасности и защиты Родины</t>
  </si>
  <si>
    <t xml:space="preserve"> </t>
  </si>
  <si>
    <t>ОП.05*</t>
  </si>
  <si>
    <t>ПМ.03*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</si>
</sst>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1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8" fillId="0" borderId="0"/>
  </cellStyleXfs>
  <cellXfs count="65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left" vertical="center" wrapText="1"/>
    </xf>
    <xf numFmtId="0" fontId="3" fillId="7" borderId="5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9" fillId="9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1" fillId="4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1" fillId="0" borderId="0" xfId="0" applyFont="1"/>
    <xf numFmtId="0" fontId="9" fillId="6" borderId="8" xfId="0" applyFont="1" applyFill="1" applyBorder="1" applyAlignment="1">
      <alignment horizontal="left" vertical="center"/>
    </xf>
    <xf numFmtId="0" fontId="9" fillId="6" borderId="8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1" fontId="9" fillId="0" borderId="8" xfId="0" applyNumberFormat="1" applyFont="1" applyBorder="1" applyAlignment="1">
      <alignment horizontal="center" vertical="center" wrapText="1"/>
    </xf>
    <xf numFmtId="10" fontId="1" fillId="0" borderId="0" xfId="0" applyNumberFormat="1" applyFont="1"/>
    <xf numFmtId="0" fontId="11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164" fontId="10" fillId="5" borderId="1" xfId="1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justify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justify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1" fontId="1" fillId="0" borderId="0" xfId="0" applyNumberFormat="1" applyFont="1"/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/>
  </cellXfs>
  <cellStyles count="3">
    <cellStyle name="Обычный" xfId="0" builtinId="0"/>
    <cellStyle name="Обычный 4" xfId="2" xr:uid="{F5152EF9-0C63-47B4-9641-83ACF1F3B64D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E1BFA-7CE0-4E4B-AC32-CD1CC357FB16}">
  <dimension ref="B3:S59"/>
  <sheetViews>
    <sheetView tabSelected="1" view="pageBreakPreview" topLeftCell="D1" zoomScale="60" zoomScaleNormal="80" workbookViewId="0">
      <pane ySplit="6" topLeftCell="A31" activePane="bottomLeft" state="frozen"/>
      <selection pane="bottomLeft" activeCell="N44" sqref="N44"/>
    </sheetView>
  </sheetViews>
  <sheetFormatPr defaultRowHeight="12.75" x14ac:dyDescent="0.2"/>
  <cols>
    <col min="1" max="1" width="2" style="33" customWidth="1"/>
    <col min="2" max="3" width="9.140625" style="33" hidden="1" customWidth="1"/>
    <col min="4" max="4" width="15.42578125" style="33" customWidth="1"/>
    <col min="5" max="5" width="36.42578125" style="33" customWidth="1"/>
    <col min="6" max="6" width="11.5703125" style="33" bestFit="1" customWidth="1"/>
    <col min="7" max="13" width="9.140625" style="33"/>
    <col min="14" max="14" width="20.42578125" style="33" customWidth="1"/>
    <col min="15" max="15" width="18.42578125" style="38" customWidth="1"/>
    <col min="16" max="16384" width="9.140625" style="33"/>
  </cols>
  <sheetData>
    <row r="3" spans="4:18" ht="13.5" thickBot="1" x14ac:dyDescent="0.25"/>
    <row r="4" spans="4:18" ht="35.450000000000003" customHeight="1" thickBot="1" x14ac:dyDescent="0.25">
      <c r="D4" s="59" t="s">
        <v>0</v>
      </c>
      <c r="E4" s="60" t="s">
        <v>21</v>
      </c>
      <c r="F4" s="61" t="s">
        <v>1</v>
      </c>
      <c r="G4" s="61" t="s">
        <v>2</v>
      </c>
      <c r="H4" s="59" t="s">
        <v>3</v>
      </c>
      <c r="I4" s="59"/>
      <c r="J4" s="59"/>
      <c r="K4" s="59"/>
      <c r="L4" s="59"/>
      <c r="M4" s="61" t="s">
        <v>4</v>
      </c>
      <c r="N4" s="56" t="s">
        <v>39</v>
      </c>
      <c r="O4" s="57"/>
    </row>
    <row r="5" spans="4:18" ht="141" customHeight="1" thickBot="1" x14ac:dyDescent="0.25">
      <c r="D5" s="59"/>
      <c r="E5" s="60"/>
      <c r="F5" s="61"/>
      <c r="G5" s="61"/>
      <c r="H5" s="29" t="s">
        <v>22</v>
      </c>
      <c r="I5" s="30" t="s">
        <v>5</v>
      </c>
      <c r="J5" s="29" t="s">
        <v>23</v>
      </c>
      <c r="K5" s="29" t="s">
        <v>24</v>
      </c>
      <c r="L5" s="28" t="s">
        <v>6</v>
      </c>
      <c r="M5" s="61"/>
      <c r="N5" s="31" t="s">
        <v>37</v>
      </c>
      <c r="O5" s="31" t="s">
        <v>38</v>
      </c>
    </row>
    <row r="6" spans="4:18" ht="13.5" thickBot="1" x14ac:dyDescent="0.25">
      <c r="D6" s="1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2">
        <v>8</v>
      </c>
      <c r="L6" s="2">
        <v>9</v>
      </c>
      <c r="M6" s="5">
        <v>10</v>
      </c>
      <c r="N6" s="45">
        <f>(N48-F7)/(F48-F7-F47)</f>
        <v>0.77083333333333337</v>
      </c>
      <c r="O6" s="45">
        <f>O48/(F48-F7-F47)</f>
        <v>0.22916666666666666</v>
      </c>
      <c r="R6" s="42">
        <f>N6+O6</f>
        <v>1</v>
      </c>
    </row>
    <row r="7" spans="4:18" ht="13.5" thickBot="1" x14ac:dyDescent="0.25">
      <c r="D7" s="15" t="s">
        <v>40</v>
      </c>
      <c r="E7" s="16" t="s">
        <v>41</v>
      </c>
      <c r="F7" s="8">
        <f>SUM(F8:F21)</f>
        <v>1476</v>
      </c>
      <c r="G7" s="8">
        <f t="shared" ref="G7:L7" si="0">SUM(G8:G21)</f>
        <v>716</v>
      </c>
      <c r="H7" s="8">
        <f t="shared" si="0"/>
        <v>1398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78</v>
      </c>
      <c r="M7" s="10"/>
      <c r="N7" s="8">
        <f>SUM(N8:N21)</f>
        <v>1476</v>
      </c>
      <c r="O7" s="8">
        <f>SUM(O8:O21)</f>
        <v>0</v>
      </c>
    </row>
    <row r="8" spans="4:18" ht="13.5" thickBot="1" x14ac:dyDescent="0.25">
      <c r="D8" s="18" t="s">
        <v>42</v>
      </c>
      <c r="E8" s="21" t="s">
        <v>43</v>
      </c>
      <c r="F8" s="25">
        <v>106</v>
      </c>
      <c r="G8" s="39">
        <v>58</v>
      </c>
      <c r="H8" s="26">
        <v>94</v>
      </c>
      <c r="I8" s="2"/>
      <c r="J8" s="2"/>
      <c r="K8" s="2"/>
      <c r="L8" s="2">
        <v>12</v>
      </c>
      <c r="M8" s="3">
        <v>1</v>
      </c>
      <c r="N8" s="25">
        <v>106</v>
      </c>
      <c r="O8" s="27"/>
      <c r="Q8" s="33">
        <f>SUM(H8:L8)</f>
        <v>106</v>
      </c>
      <c r="R8" s="33">
        <f>F8-Q8</f>
        <v>0</v>
      </c>
    </row>
    <row r="9" spans="4:18" ht="13.5" thickBot="1" x14ac:dyDescent="0.25">
      <c r="D9" s="19" t="s">
        <v>44</v>
      </c>
      <c r="E9" s="22" t="s">
        <v>45</v>
      </c>
      <c r="F9" s="25">
        <v>108</v>
      </c>
      <c r="G9" s="39">
        <v>54</v>
      </c>
      <c r="H9" s="26">
        <v>106</v>
      </c>
      <c r="I9" s="2"/>
      <c r="J9" s="2"/>
      <c r="K9" s="2"/>
      <c r="L9" s="2">
        <v>2</v>
      </c>
      <c r="M9" s="3">
        <v>1.2</v>
      </c>
      <c r="N9" s="25">
        <v>108</v>
      </c>
      <c r="O9" s="27"/>
      <c r="Q9" s="33">
        <f t="shared" ref="Q9:Q48" si="1">SUM(H9:L9)</f>
        <v>108</v>
      </c>
      <c r="R9" s="33">
        <f t="shared" ref="R9:R48" si="2">F9-Q9</f>
        <v>0</v>
      </c>
    </row>
    <row r="10" spans="4:18" ht="13.5" thickBot="1" x14ac:dyDescent="0.25">
      <c r="D10" s="19" t="s">
        <v>46</v>
      </c>
      <c r="E10" s="22" t="s">
        <v>47</v>
      </c>
      <c r="F10" s="25">
        <v>72</v>
      </c>
      <c r="G10" s="39">
        <v>70</v>
      </c>
      <c r="H10" s="26">
        <v>70</v>
      </c>
      <c r="I10" s="2"/>
      <c r="J10" s="2"/>
      <c r="K10" s="2"/>
      <c r="L10" s="2">
        <v>2</v>
      </c>
      <c r="M10" s="3">
        <v>1</v>
      </c>
      <c r="N10" s="25">
        <v>72</v>
      </c>
      <c r="O10" s="27"/>
      <c r="Q10" s="33">
        <f t="shared" si="1"/>
        <v>72</v>
      </c>
      <c r="R10" s="33">
        <f t="shared" si="2"/>
        <v>0</v>
      </c>
    </row>
    <row r="11" spans="4:18" ht="13.5" thickBot="1" x14ac:dyDescent="0.25">
      <c r="D11" s="19" t="s">
        <v>48</v>
      </c>
      <c r="E11" s="22" t="s">
        <v>49</v>
      </c>
      <c r="F11" s="25">
        <v>138</v>
      </c>
      <c r="G11" s="39">
        <v>36</v>
      </c>
      <c r="H11" s="26">
        <v>126</v>
      </c>
      <c r="I11" s="2"/>
      <c r="J11" s="2"/>
      <c r="K11" s="2"/>
      <c r="L11" s="2">
        <v>12</v>
      </c>
      <c r="M11" s="3">
        <v>1</v>
      </c>
      <c r="N11" s="25">
        <v>138</v>
      </c>
      <c r="O11" s="27"/>
      <c r="Q11" s="33">
        <f t="shared" si="1"/>
        <v>138</v>
      </c>
      <c r="R11" s="62">
        <f t="shared" si="2"/>
        <v>0</v>
      </c>
    </row>
    <row r="12" spans="4:18" ht="13.5" thickBot="1" x14ac:dyDescent="0.25">
      <c r="D12" s="19" t="s">
        <v>50</v>
      </c>
      <c r="E12" s="22" t="s">
        <v>26</v>
      </c>
      <c r="F12" s="25">
        <v>72</v>
      </c>
      <c r="G12" s="39">
        <v>58</v>
      </c>
      <c r="H12" s="26">
        <v>70</v>
      </c>
      <c r="I12" s="2"/>
      <c r="J12" s="2"/>
      <c r="K12" s="2"/>
      <c r="L12" s="2">
        <v>2</v>
      </c>
      <c r="M12" s="3">
        <v>1.2</v>
      </c>
      <c r="N12" s="25">
        <v>72</v>
      </c>
      <c r="O12" s="27"/>
      <c r="Q12" s="33">
        <f t="shared" si="1"/>
        <v>72</v>
      </c>
      <c r="R12" s="33">
        <f t="shared" si="2"/>
        <v>0</v>
      </c>
    </row>
    <row r="13" spans="4:18" ht="13.5" thickBot="1" x14ac:dyDescent="0.25">
      <c r="D13" s="19" t="s">
        <v>51</v>
      </c>
      <c r="E13" s="22" t="s">
        <v>89</v>
      </c>
      <c r="F13" s="25">
        <v>68</v>
      </c>
      <c r="G13" s="39">
        <v>46</v>
      </c>
      <c r="H13" s="26">
        <v>66</v>
      </c>
      <c r="I13" s="2"/>
      <c r="J13" s="2"/>
      <c r="K13" s="2"/>
      <c r="L13" s="2">
        <v>2</v>
      </c>
      <c r="M13" s="3">
        <v>1.2</v>
      </c>
      <c r="N13" s="25">
        <v>68</v>
      </c>
      <c r="O13" s="27"/>
      <c r="Q13" s="33">
        <f t="shared" si="1"/>
        <v>68</v>
      </c>
      <c r="R13" s="33">
        <f t="shared" si="2"/>
        <v>0</v>
      </c>
    </row>
    <row r="14" spans="4:18" ht="13.5" thickBot="1" x14ac:dyDescent="0.25">
      <c r="D14" s="19" t="s">
        <v>52</v>
      </c>
      <c r="E14" s="22" t="s">
        <v>53</v>
      </c>
      <c r="F14" s="25">
        <v>72</v>
      </c>
      <c r="G14" s="25">
        <v>38</v>
      </c>
      <c r="H14" s="26">
        <v>70</v>
      </c>
      <c r="I14" s="2"/>
      <c r="J14" s="2"/>
      <c r="K14" s="2"/>
      <c r="L14" s="2">
        <v>2</v>
      </c>
      <c r="M14" s="3">
        <v>1</v>
      </c>
      <c r="N14" s="25">
        <v>72</v>
      </c>
      <c r="O14" s="27"/>
      <c r="Q14" s="33">
        <f t="shared" si="1"/>
        <v>72</v>
      </c>
      <c r="R14" s="33">
        <f t="shared" si="2"/>
        <v>0</v>
      </c>
    </row>
    <row r="15" spans="4:18" ht="13.5" thickBot="1" x14ac:dyDescent="0.25">
      <c r="D15" s="19" t="s">
        <v>54</v>
      </c>
      <c r="E15" s="23" t="s">
        <v>55</v>
      </c>
      <c r="F15" s="25">
        <v>72</v>
      </c>
      <c r="G15" s="40">
        <v>34</v>
      </c>
      <c r="H15" s="26">
        <v>70</v>
      </c>
      <c r="I15" s="2"/>
      <c r="J15" s="2"/>
      <c r="K15" s="2"/>
      <c r="L15" s="2">
        <v>2</v>
      </c>
      <c r="M15" s="3">
        <v>1</v>
      </c>
      <c r="N15" s="25">
        <v>72</v>
      </c>
      <c r="O15" s="27"/>
      <c r="Q15" s="33">
        <f t="shared" si="1"/>
        <v>72</v>
      </c>
      <c r="R15" s="33">
        <f t="shared" si="2"/>
        <v>0</v>
      </c>
    </row>
    <row r="16" spans="4:18" ht="13.5" thickBot="1" x14ac:dyDescent="0.25">
      <c r="D16" s="19" t="s">
        <v>56</v>
      </c>
      <c r="E16" s="22" t="s">
        <v>57</v>
      </c>
      <c r="F16" s="25">
        <v>72</v>
      </c>
      <c r="G16" s="25">
        <v>28</v>
      </c>
      <c r="H16" s="26">
        <v>70</v>
      </c>
      <c r="I16" s="2"/>
      <c r="J16" s="2"/>
      <c r="K16" s="2"/>
      <c r="L16" s="2">
        <v>2</v>
      </c>
      <c r="M16" s="3">
        <v>1.2</v>
      </c>
      <c r="N16" s="25">
        <v>72</v>
      </c>
      <c r="O16" s="27"/>
      <c r="Q16" s="33">
        <f t="shared" si="1"/>
        <v>72</v>
      </c>
      <c r="R16" s="33">
        <f t="shared" si="2"/>
        <v>0</v>
      </c>
    </row>
    <row r="17" spans="4:18" ht="13.5" thickBot="1" x14ac:dyDescent="0.25">
      <c r="D17" s="19" t="s">
        <v>58</v>
      </c>
      <c r="E17" s="22" t="s">
        <v>59</v>
      </c>
      <c r="F17" s="25">
        <v>72</v>
      </c>
      <c r="G17" s="25">
        <v>30</v>
      </c>
      <c r="H17" s="26">
        <v>70</v>
      </c>
      <c r="I17" s="2"/>
      <c r="J17" s="2"/>
      <c r="K17" s="2"/>
      <c r="L17" s="2">
        <v>2</v>
      </c>
      <c r="M17" s="3">
        <v>2</v>
      </c>
      <c r="N17" s="25">
        <v>72</v>
      </c>
      <c r="O17" s="27"/>
      <c r="Q17" s="33">
        <f t="shared" si="1"/>
        <v>72</v>
      </c>
      <c r="R17" s="33">
        <f t="shared" si="2"/>
        <v>0</v>
      </c>
    </row>
    <row r="18" spans="4:18" ht="13.5" thickBot="1" x14ac:dyDescent="0.25">
      <c r="D18" s="19" t="s">
        <v>60</v>
      </c>
      <c r="E18" s="22" t="s">
        <v>61</v>
      </c>
      <c r="F18" s="25">
        <v>302</v>
      </c>
      <c r="G18" s="32">
        <v>122</v>
      </c>
      <c r="H18" s="26">
        <v>290</v>
      </c>
      <c r="I18" s="2"/>
      <c r="J18" s="2"/>
      <c r="K18" s="2"/>
      <c r="L18" s="2">
        <v>12</v>
      </c>
      <c r="M18" s="3">
        <v>1.2</v>
      </c>
      <c r="N18" s="25">
        <v>302</v>
      </c>
      <c r="O18" s="27"/>
      <c r="Q18" s="33">
        <f t="shared" si="1"/>
        <v>302</v>
      </c>
      <c r="R18" s="33">
        <f t="shared" si="2"/>
        <v>0</v>
      </c>
    </row>
    <row r="19" spans="4:18" ht="13.5" thickBot="1" x14ac:dyDescent="0.25">
      <c r="D19" s="19" t="s">
        <v>62</v>
      </c>
      <c r="E19" s="22" t="s">
        <v>63</v>
      </c>
      <c r="F19" s="25">
        <v>180</v>
      </c>
      <c r="G19" s="39">
        <v>44</v>
      </c>
      <c r="H19" s="26">
        <v>168</v>
      </c>
      <c r="I19" s="2"/>
      <c r="J19" s="2"/>
      <c r="K19" s="2"/>
      <c r="L19" s="2">
        <v>12</v>
      </c>
      <c r="M19" s="3">
        <v>1.2</v>
      </c>
      <c r="N19" s="25">
        <v>180</v>
      </c>
      <c r="O19" s="27"/>
      <c r="Q19" s="33">
        <f t="shared" si="1"/>
        <v>180</v>
      </c>
      <c r="R19" s="33">
        <f t="shared" si="2"/>
        <v>0</v>
      </c>
    </row>
    <row r="20" spans="4:18" ht="13.5" thickBot="1" x14ac:dyDescent="0.25">
      <c r="D20" s="19" t="s">
        <v>64</v>
      </c>
      <c r="E20" s="22" t="s">
        <v>65</v>
      </c>
      <c r="F20" s="25">
        <v>106</v>
      </c>
      <c r="G20" s="39">
        <v>74</v>
      </c>
      <c r="H20" s="26">
        <v>94</v>
      </c>
      <c r="I20" s="2"/>
      <c r="J20" s="2"/>
      <c r="K20" s="2"/>
      <c r="L20" s="2">
        <v>12</v>
      </c>
      <c r="M20" s="3">
        <v>1.2</v>
      </c>
      <c r="N20" s="25">
        <v>106</v>
      </c>
      <c r="O20" s="27"/>
      <c r="Q20" s="33">
        <f t="shared" si="1"/>
        <v>106</v>
      </c>
      <c r="R20" s="33">
        <f t="shared" si="2"/>
        <v>0</v>
      </c>
    </row>
    <row r="21" spans="4:18" ht="26.25" thickBot="1" x14ac:dyDescent="0.25">
      <c r="D21" s="20" t="s">
        <v>66</v>
      </c>
      <c r="E21" s="24" t="s">
        <v>67</v>
      </c>
      <c r="F21" s="25">
        <v>36</v>
      </c>
      <c r="G21" s="39">
        <v>24</v>
      </c>
      <c r="H21" s="26">
        <v>34</v>
      </c>
      <c r="I21" s="2"/>
      <c r="J21" s="2"/>
      <c r="K21" s="2"/>
      <c r="L21" s="2">
        <v>2</v>
      </c>
      <c r="M21" s="3">
        <v>1</v>
      </c>
      <c r="N21" s="25">
        <v>36</v>
      </c>
      <c r="O21" s="27"/>
      <c r="Q21" s="33">
        <f t="shared" si="1"/>
        <v>36</v>
      </c>
      <c r="R21" s="33">
        <f t="shared" si="2"/>
        <v>0</v>
      </c>
    </row>
    <row r="22" spans="4:18" ht="13.5" thickBot="1" x14ac:dyDescent="0.25">
      <c r="D22" s="6" t="s">
        <v>69</v>
      </c>
      <c r="E22" s="7" t="s">
        <v>70</v>
      </c>
      <c r="F22" s="8">
        <f t="shared" ref="F22:L22" si="3">SUM(F23:F27)</f>
        <v>180</v>
      </c>
      <c r="G22" s="8">
        <f t="shared" si="3"/>
        <v>79</v>
      </c>
      <c r="H22" s="8">
        <f t="shared" si="3"/>
        <v>170</v>
      </c>
      <c r="I22" s="8">
        <f t="shared" si="3"/>
        <v>0</v>
      </c>
      <c r="J22" s="8">
        <f t="shared" si="3"/>
        <v>0</v>
      </c>
      <c r="K22" s="8">
        <f t="shared" si="3"/>
        <v>0</v>
      </c>
      <c r="L22" s="8">
        <f t="shared" si="3"/>
        <v>10</v>
      </c>
      <c r="M22" s="3"/>
      <c r="N22" s="37">
        <f>SUM(N23:N27)</f>
        <v>180</v>
      </c>
      <c r="O22" s="37">
        <f>SUM(O23:O27)</f>
        <v>0</v>
      </c>
      <c r="Q22" s="33">
        <f t="shared" si="1"/>
        <v>180</v>
      </c>
      <c r="R22" s="33">
        <f t="shared" si="2"/>
        <v>0</v>
      </c>
    </row>
    <row r="23" spans="4:18" ht="13.5" thickBot="1" x14ac:dyDescent="0.25">
      <c r="D23" s="39" t="s">
        <v>71</v>
      </c>
      <c r="E23" s="17" t="s">
        <v>72</v>
      </c>
      <c r="F23" s="3">
        <v>36</v>
      </c>
      <c r="G23" s="41">
        <v>8</v>
      </c>
      <c r="H23" s="3">
        <v>34</v>
      </c>
      <c r="I23" s="3"/>
      <c r="J23" s="3"/>
      <c r="K23" s="3"/>
      <c r="L23" s="3">
        <v>2</v>
      </c>
      <c r="M23" s="3">
        <v>2</v>
      </c>
      <c r="N23" s="3">
        <v>36</v>
      </c>
      <c r="O23" s="27"/>
      <c r="Q23" s="33">
        <f t="shared" si="1"/>
        <v>36</v>
      </c>
      <c r="R23" s="33">
        <f t="shared" si="2"/>
        <v>0</v>
      </c>
    </row>
    <row r="24" spans="4:18" ht="26.25" thickBot="1" x14ac:dyDescent="0.25">
      <c r="D24" s="39" t="s">
        <v>73</v>
      </c>
      <c r="E24" s="17" t="s">
        <v>68</v>
      </c>
      <c r="F24" s="3">
        <v>36</v>
      </c>
      <c r="G24" s="41">
        <v>16</v>
      </c>
      <c r="H24" s="3">
        <v>34</v>
      </c>
      <c r="I24" s="3"/>
      <c r="J24" s="3"/>
      <c r="K24" s="3"/>
      <c r="L24" s="3">
        <v>2</v>
      </c>
      <c r="M24" s="3">
        <v>2</v>
      </c>
      <c r="N24" s="3">
        <v>36</v>
      </c>
      <c r="O24" s="27"/>
      <c r="Q24" s="33">
        <f t="shared" si="1"/>
        <v>36</v>
      </c>
      <c r="R24" s="33">
        <f t="shared" si="2"/>
        <v>0</v>
      </c>
    </row>
    <row r="25" spans="4:18" ht="13.5" thickBot="1" x14ac:dyDescent="0.25">
      <c r="D25" s="39" t="s">
        <v>74</v>
      </c>
      <c r="E25" s="17" t="s">
        <v>25</v>
      </c>
      <c r="F25" s="3">
        <v>36</v>
      </c>
      <c r="G25" s="41">
        <v>16</v>
      </c>
      <c r="H25" s="3">
        <v>34</v>
      </c>
      <c r="I25" s="3"/>
      <c r="J25" s="3"/>
      <c r="K25" s="3"/>
      <c r="L25" s="3">
        <v>2</v>
      </c>
      <c r="M25" s="3">
        <v>1</v>
      </c>
      <c r="N25" s="3">
        <v>36</v>
      </c>
      <c r="O25" s="27"/>
      <c r="Q25" s="33">
        <f t="shared" si="1"/>
        <v>36</v>
      </c>
      <c r="R25" s="33">
        <f t="shared" si="2"/>
        <v>0</v>
      </c>
    </row>
    <row r="26" spans="4:18" ht="13.5" thickBot="1" x14ac:dyDescent="0.25">
      <c r="D26" s="39" t="s">
        <v>75</v>
      </c>
      <c r="E26" s="17" t="s">
        <v>26</v>
      </c>
      <c r="F26" s="3">
        <v>36</v>
      </c>
      <c r="G26" s="41">
        <v>31</v>
      </c>
      <c r="H26" s="3">
        <v>34</v>
      </c>
      <c r="I26" s="3"/>
      <c r="J26" s="3"/>
      <c r="K26" s="3"/>
      <c r="L26" s="3">
        <v>2</v>
      </c>
      <c r="M26" s="3">
        <v>2</v>
      </c>
      <c r="N26" s="3">
        <v>36</v>
      </c>
      <c r="O26" s="27"/>
      <c r="Q26" s="33">
        <f t="shared" si="1"/>
        <v>36</v>
      </c>
      <c r="R26" s="33">
        <f t="shared" si="2"/>
        <v>0</v>
      </c>
    </row>
    <row r="27" spans="4:18" ht="13.5" thickBot="1" x14ac:dyDescent="0.25">
      <c r="D27" s="39" t="s">
        <v>76</v>
      </c>
      <c r="E27" s="17" t="s">
        <v>77</v>
      </c>
      <c r="F27" s="3">
        <v>36</v>
      </c>
      <c r="G27" s="41">
        <v>8</v>
      </c>
      <c r="H27" s="3">
        <v>34</v>
      </c>
      <c r="I27" s="3"/>
      <c r="J27" s="3"/>
      <c r="K27" s="3"/>
      <c r="L27" s="3">
        <v>2</v>
      </c>
      <c r="M27" s="3">
        <v>2</v>
      </c>
      <c r="N27" s="3">
        <v>36</v>
      </c>
      <c r="O27" s="27"/>
      <c r="Q27" s="33">
        <f t="shared" si="1"/>
        <v>36</v>
      </c>
      <c r="R27" s="33">
        <f t="shared" si="2"/>
        <v>0</v>
      </c>
    </row>
    <row r="28" spans="4:18" x14ac:dyDescent="0.2">
      <c r="D28" s="46" t="s">
        <v>7</v>
      </c>
      <c r="E28" s="46" t="s">
        <v>8</v>
      </c>
      <c r="F28" s="47">
        <f t="shared" ref="F28:H28" si="4">SUM(F29:F33)</f>
        <v>190</v>
      </c>
      <c r="G28" s="47">
        <f t="shared" si="4"/>
        <v>60</v>
      </c>
      <c r="H28" s="47">
        <f t="shared" si="4"/>
        <v>180</v>
      </c>
      <c r="I28" s="47">
        <f>SUM(I29:I33)</f>
        <v>0</v>
      </c>
      <c r="J28" s="47">
        <f t="shared" ref="J28:L28" si="5">SUM(J29:J33)</f>
        <v>0</v>
      </c>
      <c r="K28" s="47">
        <f t="shared" si="5"/>
        <v>0</v>
      </c>
      <c r="L28" s="47">
        <f t="shared" si="5"/>
        <v>10</v>
      </c>
      <c r="M28" s="47"/>
      <c r="N28" s="47">
        <f>SUM(N29:N33)</f>
        <v>152</v>
      </c>
      <c r="O28" s="47">
        <f>SUM(O29:O33)</f>
        <v>38</v>
      </c>
      <c r="Q28" s="33">
        <f t="shared" si="1"/>
        <v>190</v>
      </c>
      <c r="R28" s="33">
        <f t="shared" si="2"/>
        <v>0</v>
      </c>
    </row>
    <row r="29" spans="4:18" x14ac:dyDescent="0.2">
      <c r="D29" s="32" t="s">
        <v>9</v>
      </c>
      <c r="E29" s="17" t="s">
        <v>78</v>
      </c>
      <c r="F29" s="39">
        <v>38</v>
      </c>
      <c r="G29" s="39">
        <v>18</v>
      </c>
      <c r="H29" s="39">
        <v>36</v>
      </c>
      <c r="I29" s="50"/>
      <c r="J29" s="50"/>
      <c r="K29" s="50"/>
      <c r="L29" s="50">
        <v>2</v>
      </c>
      <c r="M29" s="50">
        <v>1</v>
      </c>
      <c r="N29" s="39">
        <v>38</v>
      </c>
      <c r="O29" s="51"/>
      <c r="Q29" s="33">
        <f t="shared" si="1"/>
        <v>38</v>
      </c>
      <c r="R29" s="33">
        <f t="shared" si="2"/>
        <v>0</v>
      </c>
    </row>
    <row r="30" spans="4:18" x14ac:dyDescent="0.2">
      <c r="D30" s="32" t="s">
        <v>27</v>
      </c>
      <c r="E30" s="17" t="s">
        <v>79</v>
      </c>
      <c r="F30" s="25">
        <v>38</v>
      </c>
      <c r="G30" s="25">
        <v>18</v>
      </c>
      <c r="H30" s="25">
        <v>36</v>
      </c>
      <c r="I30" s="50"/>
      <c r="J30" s="50"/>
      <c r="K30" s="50"/>
      <c r="L30" s="50">
        <v>2</v>
      </c>
      <c r="M30" s="50">
        <v>1</v>
      </c>
      <c r="N30" s="25">
        <v>38</v>
      </c>
      <c r="O30" s="51"/>
      <c r="Q30" s="33">
        <f t="shared" si="1"/>
        <v>38</v>
      </c>
      <c r="R30" s="33">
        <f t="shared" si="2"/>
        <v>0</v>
      </c>
    </row>
    <row r="31" spans="4:18" ht="25.5" x14ac:dyDescent="0.2">
      <c r="D31" s="32" t="s">
        <v>28</v>
      </c>
      <c r="E31" s="17" t="s">
        <v>80</v>
      </c>
      <c r="F31" s="39">
        <v>38</v>
      </c>
      <c r="G31" s="39">
        <v>8</v>
      </c>
      <c r="H31" s="39">
        <v>36</v>
      </c>
      <c r="I31" s="50"/>
      <c r="J31" s="50"/>
      <c r="K31" s="50"/>
      <c r="L31" s="50">
        <v>2</v>
      </c>
      <c r="M31" s="50">
        <v>1</v>
      </c>
      <c r="N31" s="39">
        <v>38</v>
      </c>
      <c r="O31" s="51"/>
      <c r="Q31" s="33">
        <f t="shared" si="1"/>
        <v>38</v>
      </c>
      <c r="R31" s="33">
        <f t="shared" si="2"/>
        <v>0</v>
      </c>
    </row>
    <row r="32" spans="4:18" ht="25.5" x14ac:dyDescent="0.2">
      <c r="D32" s="39" t="s">
        <v>29</v>
      </c>
      <c r="E32" s="17" t="s">
        <v>82</v>
      </c>
      <c r="F32" s="39">
        <v>38</v>
      </c>
      <c r="G32" s="39">
        <v>8</v>
      </c>
      <c r="H32" s="39">
        <v>36</v>
      </c>
      <c r="I32" s="50"/>
      <c r="J32" s="50"/>
      <c r="K32" s="50"/>
      <c r="L32" s="50">
        <v>2</v>
      </c>
      <c r="M32" s="50">
        <v>2</v>
      </c>
      <c r="N32" s="39">
        <v>38</v>
      </c>
      <c r="O32" s="51"/>
      <c r="Q32" s="33">
        <f t="shared" si="1"/>
        <v>38</v>
      </c>
      <c r="R32" s="33">
        <f t="shared" si="2"/>
        <v>0</v>
      </c>
    </row>
    <row r="33" spans="4:19" x14ac:dyDescent="0.2">
      <c r="D33" s="52" t="s">
        <v>91</v>
      </c>
      <c r="E33" s="53" t="s">
        <v>81</v>
      </c>
      <c r="F33" s="52">
        <v>38</v>
      </c>
      <c r="G33" s="52">
        <v>8</v>
      </c>
      <c r="H33" s="52">
        <v>36</v>
      </c>
      <c r="I33" s="54"/>
      <c r="J33" s="54"/>
      <c r="K33" s="54"/>
      <c r="L33" s="54">
        <v>2</v>
      </c>
      <c r="M33" s="54">
        <v>1</v>
      </c>
      <c r="N33" s="52"/>
      <c r="O33" s="55">
        <v>38</v>
      </c>
      <c r="Q33" s="33">
        <f t="shared" si="1"/>
        <v>38</v>
      </c>
      <c r="R33" s="33">
        <f t="shared" si="2"/>
        <v>0</v>
      </c>
    </row>
    <row r="34" spans="4:19" ht="13.5" thickBot="1" x14ac:dyDescent="0.25">
      <c r="D34" s="48" t="s">
        <v>10</v>
      </c>
      <c r="E34" s="48" t="s">
        <v>11</v>
      </c>
      <c r="F34" s="49">
        <f>SUM(F35,F39,F43)</f>
        <v>1070</v>
      </c>
      <c r="G34" s="49">
        <f t="shared" ref="G34:L34" si="6">SUM(G35,G39,G43)</f>
        <v>952</v>
      </c>
      <c r="H34" s="49">
        <f t="shared" si="6"/>
        <v>200</v>
      </c>
      <c r="I34" s="49">
        <f t="shared" si="6"/>
        <v>828</v>
      </c>
      <c r="J34" s="49">
        <f t="shared" si="6"/>
        <v>0</v>
      </c>
      <c r="K34" s="49">
        <f t="shared" si="6"/>
        <v>0</v>
      </c>
      <c r="L34" s="49">
        <f t="shared" si="6"/>
        <v>42</v>
      </c>
      <c r="M34" s="49"/>
      <c r="N34" s="49">
        <f t="shared" ref="N34" si="7">SUM(N35,N39,N43)</f>
        <v>778</v>
      </c>
      <c r="O34" s="49">
        <f t="shared" ref="O34" si="8">SUM(O35,O39,O43)</f>
        <v>292</v>
      </c>
      <c r="Q34" s="33">
        <f t="shared" si="1"/>
        <v>1070</v>
      </c>
      <c r="R34" s="33">
        <f t="shared" si="2"/>
        <v>0</v>
      </c>
    </row>
    <row r="35" spans="4:19" ht="25.5" customHeight="1" thickBot="1" x14ac:dyDescent="0.25">
      <c r="D35" s="4" t="s">
        <v>12</v>
      </c>
      <c r="E35" s="4" t="s">
        <v>83</v>
      </c>
      <c r="F35" s="14">
        <f t="shared" ref="F35:L35" si="9">SUM(F36:F38)</f>
        <v>192</v>
      </c>
      <c r="G35" s="14">
        <f t="shared" si="9"/>
        <v>130</v>
      </c>
      <c r="H35" s="14">
        <f t="shared" si="9"/>
        <v>70</v>
      </c>
      <c r="I35" s="14">
        <f t="shared" si="9"/>
        <v>108</v>
      </c>
      <c r="J35" s="14">
        <f t="shared" si="9"/>
        <v>0</v>
      </c>
      <c r="K35" s="14">
        <f t="shared" si="9"/>
        <v>0</v>
      </c>
      <c r="L35" s="14">
        <f t="shared" si="9"/>
        <v>14</v>
      </c>
      <c r="M35" s="14">
        <v>1</v>
      </c>
      <c r="N35" s="14">
        <f>SUM(N36:N38)</f>
        <v>192</v>
      </c>
      <c r="O35" s="14">
        <f>SUM(O36:O38)</f>
        <v>0</v>
      </c>
      <c r="Q35" s="33">
        <f t="shared" si="1"/>
        <v>192</v>
      </c>
      <c r="R35" s="33">
        <f t="shared" si="2"/>
        <v>0</v>
      </c>
    </row>
    <row r="36" spans="4:19" ht="26.25" thickBot="1" x14ac:dyDescent="0.25">
      <c r="D36" s="9" t="s">
        <v>13</v>
      </c>
      <c r="E36" s="17" t="s">
        <v>84</v>
      </c>
      <c r="F36" s="3">
        <v>84</v>
      </c>
      <c r="G36" s="3">
        <v>22</v>
      </c>
      <c r="H36" s="3">
        <v>70</v>
      </c>
      <c r="I36" s="3"/>
      <c r="J36" s="3"/>
      <c r="K36" s="3"/>
      <c r="L36" s="3">
        <v>14</v>
      </c>
      <c r="M36" s="3">
        <v>1</v>
      </c>
      <c r="N36" s="3">
        <v>84</v>
      </c>
      <c r="O36" s="27"/>
      <c r="Q36" s="33">
        <f t="shared" si="1"/>
        <v>84</v>
      </c>
      <c r="R36" s="33">
        <f t="shared" si="2"/>
        <v>0</v>
      </c>
    </row>
    <row r="37" spans="4:19" ht="13.5" thickBot="1" x14ac:dyDescent="0.25">
      <c r="D37" s="9" t="s">
        <v>14</v>
      </c>
      <c r="E37" s="9" t="s">
        <v>15</v>
      </c>
      <c r="F37" s="3">
        <v>108</v>
      </c>
      <c r="G37" s="3">
        <v>108</v>
      </c>
      <c r="H37" s="3"/>
      <c r="I37" s="3">
        <v>108</v>
      </c>
      <c r="J37" s="3"/>
      <c r="K37" s="3"/>
      <c r="L37" s="3"/>
      <c r="M37" s="3">
        <v>1</v>
      </c>
      <c r="N37" s="3">
        <v>108</v>
      </c>
      <c r="O37" s="27"/>
      <c r="Q37" s="33">
        <f t="shared" si="1"/>
        <v>108</v>
      </c>
      <c r="R37" s="33">
        <f t="shared" si="2"/>
        <v>0</v>
      </c>
    </row>
    <row r="38" spans="4:19" ht="13.5" thickBot="1" x14ac:dyDescent="0.25">
      <c r="D38" s="9" t="s">
        <v>16</v>
      </c>
      <c r="E38" s="9" t="s">
        <v>17</v>
      </c>
      <c r="F38" s="3"/>
      <c r="G38" s="3"/>
      <c r="H38" s="3"/>
      <c r="I38" s="3"/>
      <c r="J38" s="3"/>
      <c r="K38" s="3"/>
      <c r="L38" s="3"/>
      <c r="M38" s="3">
        <v>1</v>
      </c>
      <c r="N38" s="3"/>
      <c r="O38" s="27"/>
      <c r="Q38" s="33">
        <f t="shared" si="1"/>
        <v>0</v>
      </c>
      <c r="R38" s="33">
        <f t="shared" si="2"/>
        <v>0</v>
      </c>
    </row>
    <row r="39" spans="4:19" ht="27.75" customHeight="1" thickBot="1" x14ac:dyDescent="0.25">
      <c r="D39" s="4" t="s">
        <v>30</v>
      </c>
      <c r="E39" s="4" t="s">
        <v>85</v>
      </c>
      <c r="F39" s="14">
        <f t="shared" ref="F39:L39" si="10">SUM(F40:F42)</f>
        <v>586</v>
      </c>
      <c r="G39" s="14">
        <f t="shared" si="10"/>
        <v>544</v>
      </c>
      <c r="H39" s="14">
        <f t="shared" si="10"/>
        <v>68</v>
      </c>
      <c r="I39" s="14">
        <f t="shared" si="10"/>
        <v>504</v>
      </c>
      <c r="J39" s="14">
        <f t="shared" si="10"/>
        <v>0</v>
      </c>
      <c r="K39" s="14">
        <f t="shared" si="10"/>
        <v>0</v>
      </c>
      <c r="L39" s="14">
        <f t="shared" si="10"/>
        <v>14</v>
      </c>
      <c r="M39" s="14">
        <v>2</v>
      </c>
      <c r="N39" s="14">
        <f>SUM(N40:N42)</f>
        <v>586</v>
      </c>
      <c r="O39" s="14">
        <f>SUM(O40:O42)</f>
        <v>0</v>
      </c>
      <c r="Q39" s="33">
        <f t="shared" si="1"/>
        <v>586</v>
      </c>
      <c r="R39" s="33">
        <f t="shared" si="2"/>
        <v>0</v>
      </c>
    </row>
    <row r="40" spans="4:19" ht="26.25" thickBot="1" x14ac:dyDescent="0.25">
      <c r="D40" s="9" t="s">
        <v>31</v>
      </c>
      <c r="E40" s="17" t="s">
        <v>86</v>
      </c>
      <c r="F40" s="3">
        <v>82</v>
      </c>
      <c r="G40" s="3">
        <v>40</v>
      </c>
      <c r="H40" s="3">
        <v>68</v>
      </c>
      <c r="I40" s="3"/>
      <c r="J40" s="3"/>
      <c r="K40" s="3"/>
      <c r="L40" s="3">
        <v>14</v>
      </c>
      <c r="M40" s="3">
        <v>2</v>
      </c>
      <c r="N40" s="3">
        <v>82</v>
      </c>
      <c r="O40" s="27"/>
      <c r="Q40" s="33">
        <f t="shared" si="1"/>
        <v>82</v>
      </c>
      <c r="R40" s="33">
        <f t="shared" si="2"/>
        <v>0</v>
      </c>
    </row>
    <row r="41" spans="4:19" ht="13.5" thickBot="1" x14ac:dyDescent="0.25">
      <c r="D41" s="9" t="s">
        <v>32</v>
      </c>
      <c r="E41" s="9" t="s">
        <v>15</v>
      </c>
      <c r="F41" s="3">
        <v>324</v>
      </c>
      <c r="G41" s="3">
        <v>324</v>
      </c>
      <c r="H41" s="3"/>
      <c r="I41" s="3">
        <v>324</v>
      </c>
      <c r="J41" s="3"/>
      <c r="K41" s="3"/>
      <c r="L41" s="3"/>
      <c r="M41" s="3">
        <v>2</v>
      </c>
      <c r="N41" s="3">
        <v>324</v>
      </c>
      <c r="O41" s="27"/>
      <c r="Q41" s="33">
        <f t="shared" si="1"/>
        <v>324</v>
      </c>
      <c r="R41" s="33">
        <f t="shared" si="2"/>
        <v>0</v>
      </c>
    </row>
    <row r="42" spans="4:19" ht="13.5" thickBot="1" x14ac:dyDescent="0.25">
      <c r="D42" s="9" t="s">
        <v>33</v>
      </c>
      <c r="E42" s="9" t="s">
        <v>17</v>
      </c>
      <c r="F42" s="3">
        <v>180</v>
      </c>
      <c r="G42" s="3">
        <v>180</v>
      </c>
      <c r="H42" s="3"/>
      <c r="I42" s="3">
        <v>180</v>
      </c>
      <c r="J42" s="3"/>
      <c r="K42" s="3"/>
      <c r="L42" s="3"/>
      <c r="M42" s="3">
        <v>2</v>
      </c>
      <c r="N42" s="3">
        <v>180</v>
      </c>
      <c r="O42" s="27"/>
      <c r="Q42" s="33">
        <f t="shared" si="1"/>
        <v>180</v>
      </c>
      <c r="R42" s="33">
        <f t="shared" si="2"/>
        <v>0</v>
      </c>
    </row>
    <row r="43" spans="4:19" ht="39" thickBot="1" x14ac:dyDescent="0.25">
      <c r="D43" s="36" t="s">
        <v>92</v>
      </c>
      <c r="E43" s="36" t="s">
        <v>87</v>
      </c>
      <c r="F43" s="13">
        <f>SUM(F44:F46)</f>
        <v>292</v>
      </c>
      <c r="G43" s="13">
        <f t="shared" ref="G43:L43" si="11">SUM(G44:G46)</f>
        <v>278</v>
      </c>
      <c r="H43" s="13">
        <f t="shared" si="11"/>
        <v>62</v>
      </c>
      <c r="I43" s="13">
        <f t="shared" si="11"/>
        <v>216</v>
      </c>
      <c r="J43" s="13">
        <f t="shared" si="11"/>
        <v>0</v>
      </c>
      <c r="K43" s="13">
        <f t="shared" si="11"/>
        <v>0</v>
      </c>
      <c r="L43" s="13">
        <f t="shared" si="11"/>
        <v>14</v>
      </c>
      <c r="M43" s="13">
        <v>2</v>
      </c>
      <c r="N43" s="13"/>
      <c r="O43" s="13">
        <f>SUM(O44:O46)</f>
        <v>292</v>
      </c>
      <c r="Q43" s="33">
        <f t="shared" si="1"/>
        <v>292</v>
      </c>
      <c r="R43" s="33">
        <f t="shared" si="2"/>
        <v>0</v>
      </c>
    </row>
    <row r="44" spans="4:19" ht="39" thickBot="1" x14ac:dyDescent="0.25">
      <c r="D44" s="34" t="s">
        <v>34</v>
      </c>
      <c r="E44" s="35" t="s">
        <v>88</v>
      </c>
      <c r="F44" s="12">
        <v>76</v>
      </c>
      <c r="G44" s="12">
        <v>62</v>
      </c>
      <c r="H44" s="12">
        <v>62</v>
      </c>
      <c r="I44" s="12"/>
      <c r="J44" s="12"/>
      <c r="K44" s="12"/>
      <c r="L44" s="12">
        <v>14</v>
      </c>
      <c r="M44" s="63">
        <v>2</v>
      </c>
      <c r="N44" s="64"/>
      <c r="O44" s="12">
        <v>76</v>
      </c>
      <c r="Q44" s="33">
        <f t="shared" si="1"/>
        <v>76</v>
      </c>
      <c r="R44" s="33">
        <f t="shared" si="2"/>
        <v>0</v>
      </c>
    </row>
    <row r="45" spans="4:19" ht="13.5" thickBot="1" x14ac:dyDescent="0.25">
      <c r="D45" s="11" t="s">
        <v>35</v>
      </c>
      <c r="E45" s="11" t="s">
        <v>15</v>
      </c>
      <c r="F45" s="12">
        <v>36</v>
      </c>
      <c r="G45" s="12">
        <v>36</v>
      </c>
      <c r="H45" s="12"/>
      <c r="I45" s="12">
        <v>36</v>
      </c>
      <c r="J45" s="12"/>
      <c r="K45" s="12"/>
      <c r="L45" s="12"/>
      <c r="M45" s="63">
        <v>2</v>
      </c>
      <c r="N45" s="64"/>
      <c r="O45" s="12">
        <v>36</v>
      </c>
      <c r="Q45" s="33">
        <f t="shared" si="1"/>
        <v>36</v>
      </c>
      <c r="R45" s="33">
        <f t="shared" si="2"/>
        <v>0</v>
      </c>
    </row>
    <row r="46" spans="4:19" ht="13.5" thickBot="1" x14ac:dyDescent="0.25">
      <c r="D46" s="11" t="s">
        <v>36</v>
      </c>
      <c r="E46" s="11" t="s">
        <v>17</v>
      </c>
      <c r="F46" s="12">
        <v>180</v>
      </c>
      <c r="G46" s="12">
        <v>180</v>
      </c>
      <c r="H46" s="12"/>
      <c r="I46" s="12">
        <v>180</v>
      </c>
      <c r="J46" s="12"/>
      <c r="K46" s="12"/>
      <c r="L46" s="12"/>
      <c r="M46" s="63">
        <v>2</v>
      </c>
      <c r="N46" s="64"/>
      <c r="O46" s="12">
        <v>180</v>
      </c>
      <c r="Q46" s="33">
        <f t="shared" si="1"/>
        <v>180</v>
      </c>
      <c r="R46" s="33">
        <f t="shared" si="2"/>
        <v>0</v>
      </c>
    </row>
    <row r="47" spans="4:19" ht="27" customHeight="1" thickBot="1" x14ac:dyDescent="0.25">
      <c r="D47" s="43" t="s">
        <v>18</v>
      </c>
      <c r="E47" s="43" t="s">
        <v>19</v>
      </c>
      <c r="F47" s="44">
        <v>36</v>
      </c>
      <c r="G47" s="3"/>
      <c r="H47" s="3"/>
      <c r="I47" s="3"/>
      <c r="J47" s="3"/>
      <c r="K47" s="3"/>
      <c r="L47" s="3"/>
      <c r="M47" s="3">
        <v>2</v>
      </c>
      <c r="N47" s="27"/>
      <c r="O47" s="27"/>
      <c r="Q47" s="33">
        <f t="shared" si="1"/>
        <v>0</v>
      </c>
      <c r="R47" s="33">
        <f t="shared" si="2"/>
        <v>36</v>
      </c>
    </row>
    <row r="48" spans="4:19" ht="13.5" thickBot="1" x14ac:dyDescent="0.25">
      <c r="D48" s="58" t="s">
        <v>20</v>
      </c>
      <c r="E48" s="58"/>
      <c r="F48" s="10">
        <f>SUM(F47,F34,F28,F22,F7)</f>
        <v>2952</v>
      </c>
      <c r="G48" s="10">
        <f t="shared" ref="G48:L48" si="12">SUM(G47,G34,G28,G22,G7)</f>
        <v>1807</v>
      </c>
      <c r="H48" s="10">
        <f t="shared" si="12"/>
        <v>1948</v>
      </c>
      <c r="I48" s="10">
        <f t="shared" si="12"/>
        <v>828</v>
      </c>
      <c r="J48" s="10">
        <f t="shared" si="12"/>
        <v>0</v>
      </c>
      <c r="K48" s="10">
        <f t="shared" si="12"/>
        <v>0</v>
      </c>
      <c r="L48" s="10">
        <f t="shared" si="12"/>
        <v>140</v>
      </c>
      <c r="M48" s="10"/>
      <c r="N48" s="10">
        <f>SUM(N34,N28,N22,N7)</f>
        <v>2586</v>
      </c>
      <c r="O48" s="10">
        <f>SUM(O34,O28,O22,O7)</f>
        <v>330</v>
      </c>
      <c r="Q48" s="33">
        <f t="shared" si="1"/>
        <v>2916</v>
      </c>
      <c r="R48" s="33">
        <f t="shared" si="2"/>
        <v>36</v>
      </c>
      <c r="S48" s="33">
        <f>N48+O48</f>
        <v>2916</v>
      </c>
    </row>
    <row r="59" spans="17:17" x14ac:dyDescent="0.2">
      <c r="Q59" s="33" t="s">
        <v>90</v>
      </c>
    </row>
  </sheetData>
  <mergeCells count="8">
    <mergeCell ref="N4:O4"/>
    <mergeCell ref="D48:E48"/>
    <mergeCell ref="D4:D5"/>
    <mergeCell ref="E4:E5"/>
    <mergeCell ref="F4:F5"/>
    <mergeCell ref="G4:G5"/>
    <mergeCell ref="H4:L4"/>
    <mergeCell ref="M4:M5"/>
  </mergeCells>
  <phoneticPr fontId="6" type="noConversion"/>
  <pageMargins left="0.7" right="0.7" top="0.75" bottom="0.75" header="0.3" footer="0.3"/>
  <pageSetup paperSize="9" scale="77" orientation="landscape" r:id="rId1"/>
  <colBreaks count="1" manualBreakCount="1">
    <brk id="15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УП 08.01.28 (Маляр) 2024</vt:lpstr>
      <vt:lpstr>'УП 08.01.28 (Маляр) 2024'!_ftnref1</vt:lpstr>
      <vt:lpstr>'УП 08.01.28 (Маляр) 2024'!_ftnref2</vt:lpstr>
      <vt:lpstr>'УП 08.01.28 (Маляр) 2024'!_ftnref3</vt:lpstr>
      <vt:lpstr>'УП 08.01.28 (Маляр) 2024'!_ftnref4</vt:lpstr>
      <vt:lpstr>'УП 08.01.28 (Маляр) 2024'!Область_печати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2024-06-11T03:45:49Z</cp:lastPrinted>
  <dcterms:created xsi:type="dcterms:W3CDTF">2024-02-13T06:19:37Z</dcterms:created>
  <dcterms:modified xsi:type="dcterms:W3CDTF">2024-06-11T03:46:05Z</dcterms:modified>
</cp:coreProperties>
</file>